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ebsite\nieuw op de site zetten\waterportaal\kostprijs beregening artikel\"/>
    </mc:Choice>
  </mc:AlternateContent>
  <xr:revisionPtr revIDLastSave="0" documentId="8_{93D309DC-6CE1-4058-A424-73656BA3191C}" xr6:coauthVersionLast="36" xr6:coauthVersionMax="36" xr10:uidLastSave="{00000000-0000-0000-0000-000000000000}"/>
  <bookViews>
    <workbookView xWindow="0" yWindow="0" windowWidth="28800" windowHeight="11625" activeTab="4" xr2:uid="{FA81ABF6-562E-4FC0-B87B-BB484B3C4AE2}"/>
  </bookViews>
  <sheets>
    <sheet name="1.Vaste kosten " sheetId="1" r:id="rId1"/>
    <sheet name="2.Teelten op het bedrijf" sheetId="5" r:id="rId2"/>
    <sheet name="3.Variabele kosten" sheetId="6" r:id="rId3"/>
    <sheet name="4.Water" sheetId="7" r:id="rId4"/>
    <sheet name="5.Totale kostprijs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9" l="1"/>
  <c r="D26" i="9"/>
  <c r="D25" i="9"/>
  <c r="D14" i="9"/>
  <c r="C12" i="7"/>
  <c r="C34" i="6"/>
  <c r="D10" i="7"/>
  <c r="E12" i="7" l="1"/>
  <c r="D12" i="7"/>
  <c r="E19" i="6" l="1"/>
  <c r="E18" i="6" l="1"/>
  <c r="D12" i="9"/>
  <c r="C18" i="7"/>
  <c r="C28" i="6"/>
  <c r="C35" i="6" s="1"/>
  <c r="H17" i="6" l="1"/>
  <c r="D13" i="9" s="1"/>
  <c r="D16" i="9" l="1"/>
  <c r="D29" i="9"/>
  <c r="D42" i="9"/>
  <c r="C19" i="6"/>
  <c r="C14" i="7"/>
  <c r="D14" i="7"/>
  <c r="E14" i="7"/>
  <c r="C16" i="7"/>
  <c r="C17" i="7" s="1"/>
  <c r="C19" i="7" s="1"/>
  <c r="D16" i="7"/>
  <c r="D17" i="7" s="1"/>
  <c r="E16" i="7"/>
  <c r="E17" i="7" s="1"/>
  <c r="E18" i="7"/>
  <c r="D18" i="7"/>
  <c r="C7" i="7"/>
  <c r="E7" i="7"/>
  <c r="D7" i="7"/>
  <c r="C10" i="7"/>
  <c r="D39" i="9" l="1"/>
  <c r="D38" i="9"/>
  <c r="D19" i="7"/>
  <c r="D20" i="7" s="1"/>
  <c r="C20" i="7"/>
  <c r="C21" i="7" s="1"/>
  <c r="C22" i="7" s="1"/>
  <c r="D27" i="6"/>
  <c r="E27" i="6"/>
  <c r="C27" i="6"/>
  <c r="E19" i="7"/>
  <c r="E10" i="7"/>
  <c r="E5" i="7"/>
  <c r="D5" i="7"/>
  <c r="C5" i="7"/>
  <c r="E20" i="7" l="1"/>
  <c r="D28" i="6"/>
  <c r="E28" i="6"/>
  <c r="D32" i="9"/>
  <c r="D29" i="6" l="1"/>
  <c r="C29" i="6"/>
  <c r="C36" i="6" s="1"/>
  <c r="E29" i="6"/>
  <c r="E21" i="7"/>
  <c r="D40" i="9" s="1"/>
  <c r="E22" i="7" l="1"/>
  <c r="C15" i="1"/>
  <c r="E18" i="1" s="1"/>
  <c r="E15" i="1"/>
  <c r="E19" i="1" s="1"/>
  <c r="D19" i="9"/>
  <c r="D6" i="9"/>
  <c r="D21" i="7"/>
  <c r="E26" i="6"/>
  <c r="D26" i="6"/>
  <c r="C26" i="6"/>
  <c r="E20" i="1" l="1"/>
  <c r="D22" i="7"/>
  <c r="D35" i="9"/>
  <c r="D34" i="9"/>
  <c r="D8" i="9"/>
  <c r="D22" i="9"/>
  <c r="D9" i="9"/>
  <c r="D21" i="9"/>
  <c r="H18" i="6"/>
  <c r="C26" i="5"/>
  <c r="C18" i="6"/>
  <c r="C18" i="5"/>
  <c r="C10" i="5"/>
  <c r="C11" i="5" s="1"/>
  <c r="D15" i="7" l="1"/>
  <c r="D20" i="9" s="1"/>
  <c r="C19" i="5"/>
  <c r="C15" i="7"/>
  <c r="D7" i="9" s="1"/>
  <c r="E15" i="7"/>
  <c r="D33" i="9" s="1"/>
  <c r="C27" i="5"/>
  <c r="E34" i="6" l="1"/>
  <c r="E35" i="6"/>
  <c r="E36" i="6"/>
  <c r="D34" i="6"/>
  <c r="C20" i="6" s="1"/>
  <c r="D35" i="6"/>
  <c r="D36" i="6"/>
  <c r="C30" i="6"/>
  <c r="D2" i="9"/>
  <c r="D30" i="6"/>
  <c r="E30" i="6"/>
  <c r="E20" i="6" l="1"/>
  <c r="D11" i="9"/>
  <c r="D15" i="9" s="1"/>
  <c r="D24" i="9"/>
  <c r="D28" i="9" s="1"/>
  <c r="D37" i="9"/>
  <c r="D41" i="9" s="1"/>
  <c r="D37" i="6"/>
  <c r="C37" i="6"/>
  <c r="E37" i="6"/>
  <c r="H19" i="6"/>
</calcChain>
</file>

<file path=xl/sharedStrings.xml><?xml version="1.0" encoding="utf-8"?>
<sst xmlns="http://schemas.openxmlformats.org/spreadsheetml/2006/main" count="178" uniqueCount="119">
  <si>
    <t>Beregeningsmateriaal</t>
  </si>
  <si>
    <t>investeringskosten pomp (€)</t>
  </si>
  <si>
    <t xml:space="preserve">Watervoorziening </t>
  </si>
  <si>
    <t>rente (%)</t>
  </si>
  <si>
    <t>Elektrische energie</t>
  </si>
  <si>
    <t>Totale watergift (mm)</t>
  </si>
  <si>
    <t>kostprijs (€/kWh)</t>
  </si>
  <si>
    <t>kostprijs (€/l)</t>
  </si>
  <si>
    <t xml:space="preserve">Arbeid (per ha) </t>
  </si>
  <si>
    <t>Vase kosten beregeningsmateriaal (€/jaar)</t>
  </si>
  <si>
    <t>Totale vaste kosten (€/jaar)</t>
  </si>
  <si>
    <t>2. Teelten op het bedrijf</t>
  </si>
  <si>
    <t>3. Variabele kosten</t>
  </si>
  <si>
    <t>Kostprijs elektrische energie (€/ha/beurt)</t>
  </si>
  <si>
    <t>Kostprijs elektrische energie (€/ha)</t>
  </si>
  <si>
    <t>kostprijs arbeid (€/h/ha)</t>
  </si>
  <si>
    <t>investeringskosten buizen, koppelstukken (€)</t>
  </si>
  <si>
    <t>Effectief te beregenen oppervlakte (ha)</t>
  </si>
  <si>
    <t>Totaal effectief te beregenen oppervlakte (ha)</t>
  </si>
  <si>
    <t>Brandstof</t>
  </si>
  <si>
    <t>Kostprijs brandstof (€/ha/beurt)</t>
  </si>
  <si>
    <t>Kostprijs brandstof (€/ha)</t>
  </si>
  <si>
    <t>Totale hoeveelheid water (m³)</t>
  </si>
  <si>
    <t>Aantal tanks</t>
  </si>
  <si>
    <t>Grootte tank (m³)</t>
  </si>
  <si>
    <t>Maximale kost wateraanvoer (€)</t>
  </si>
  <si>
    <t>Aantal tanks per uur</t>
  </si>
  <si>
    <t>Vase kosten watervoorziening (€/jaar)</t>
  </si>
  <si>
    <t>Afstand waterbron</t>
  </si>
  <si>
    <t>Minder dan 5 km</t>
  </si>
  <si>
    <t>Tussen de 5 en 10 km</t>
  </si>
  <si>
    <t>Spinazie</t>
  </si>
  <si>
    <t>1. Vaste kosten</t>
  </si>
  <si>
    <t>Loonwerker</t>
  </si>
  <si>
    <t>Combinatie</t>
  </si>
  <si>
    <t>energie</t>
  </si>
  <si>
    <t xml:space="preserve">vermogen </t>
  </si>
  <si>
    <t>Teelten:</t>
  </si>
  <si>
    <t xml:space="preserve">Variabele kosten per teelt: </t>
  </si>
  <si>
    <t>Vul kolom 'Brandstof' in</t>
  </si>
  <si>
    <t>Vul kolom 'Elektrische energie' in</t>
  </si>
  <si>
    <t>Vul beide kolommen in</t>
  </si>
  <si>
    <t>TEELT 1</t>
  </si>
  <si>
    <t>TEELT 2</t>
  </si>
  <si>
    <t>TEELT 3</t>
  </si>
  <si>
    <t xml:space="preserve">Meer dan 10 km </t>
  </si>
  <si>
    <t>Bloemkool</t>
  </si>
  <si>
    <t>Aardappelen</t>
  </si>
  <si>
    <t>Totale benodigde hoeveelheid water (m³)</t>
  </si>
  <si>
    <t xml:space="preserve">Welke energievorm gebruik je op je bedrijf? </t>
  </si>
  <si>
    <t>(plaats een 0 in de kolom die je niet gebruikt)</t>
  </si>
  <si>
    <t>Indien traktorkost (€/u)</t>
  </si>
  <si>
    <t>onderhoudskosten en/of herstellingen (€)</t>
  </si>
  <si>
    <t>afschrijvingsperiode (jaar)</t>
  </si>
  <si>
    <t>afschrijvingspercentage (%)</t>
  </si>
  <si>
    <t>aanleg open put  (€)</t>
  </si>
  <si>
    <t>aanleg foliebassin  (€)</t>
  </si>
  <si>
    <t xml:space="preserve">aanleg waterleiding naar perceel  (€) vast ondergronds buizennetwerk, dieptedrainage… </t>
  </si>
  <si>
    <t>heffingen (€/jaar)</t>
  </si>
  <si>
    <t>beregende oppervlakte (ha)</t>
  </si>
  <si>
    <t xml:space="preserve">aantal beregeningsbeurten </t>
  </si>
  <si>
    <t>bereginingsgift (mm/beurt)</t>
  </si>
  <si>
    <t>vermogen (kW)</t>
  </si>
  <si>
    <t xml:space="preserve">Indien je minder dan 3 beregende teelten heeft, vul dan 0 in. </t>
  </si>
  <si>
    <t xml:space="preserve">Overloop elk tabblad apart, een overzicht  van alle tabbladen kan je op het einde terugvinden. </t>
  </si>
  <si>
    <t>verbruik (l/u)</t>
  </si>
  <si>
    <r>
      <t>arbeidsuren (u/beurt)</t>
    </r>
    <r>
      <rPr>
        <i/>
        <sz val="10"/>
        <color theme="1"/>
        <rFont val="Calibri"/>
        <family val="2"/>
        <scheme val="minor"/>
      </rPr>
      <t xml:space="preserve">(leggen van buizen) </t>
    </r>
  </si>
  <si>
    <r>
      <t>arbeidsuren (u/beurt)(</t>
    </r>
    <r>
      <rPr>
        <i/>
        <sz val="10"/>
        <color theme="1"/>
        <rFont val="Calibri"/>
        <family val="2"/>
        <scheme val="minor"/>
      </rPr>
      <t xml:space="preserve">verplaatsen haspel </t>
    </r>
    <r>
      <rPr>
        <i/>
        <sz val="11"/>
        <color theme="1"/>
        <rFont val="Calibri"/>
        <family val="2"/>
        <scheme val="minor"/>
      </rPr>
      <t>)</t>
    </r>
  </si>
  <si>
    <t>toezichtscontrole (u/beurt)</t>
  </si>
  <si>
    <t>loonkost (€/u)</t>
  </si>
  <si>
    <t>Kostprijs elektrische energie (€/m³)</t>
  </si>
  <si>
    <t>Kostprijs brandstof (€/m³)</t>
  </si>
  <si>
    <t>Kostprijs arbeid (€/m³)</t>
  </si>
  <si>
    <t>Totaal variabele kosten (€/m³)</t>
  </si>
  <si>
    <t>Geen water bijbrengen</t>
  </si>
  <si>
    <t>Uitvoering</t>
  </si>
  <si>
    <t>Loonkost</t>
  </si>
  <si>
    <t xml:space="preserve">Tank </t>
  </si>
  <si>
    <t xml:space="preserve">Het watervat is bijvoorbeeld 15, 22 of 28 m³ groot. </t>
  </si>
  <si>
    <t>4.Water</t>
  </si>
  <si>
    <t>Afstand waterbron (km)</t>
  </si>
  <si>
    <t>Kostprijs elektrische energie (€)</t>
  </si>
  <si>
    <t>Kostprijs brandstof (€)</t>
  </si>
  <si>
    <t>Kostprijs arbeid (€)</t>
  </si>
  <si>
    <t>Totaal variabele kosten (€)</t>
  </si>
  <si>
    <t>NOG TE VERBERGEN</t>
  </si>
  <si>
    <t xml:space="preserve">Aantal beregeningsbeurten: </t>
  </si>
  <si>
    <r>
      <t xml:space="preserve">Vul hieronder de </t>
    </r>
    <r>
      <rPr>
        <b/>
        <u/>
        <sz val="11"/>
        <color theme="1"/>
        <rFont val="Calibri"/>
        <family val="2"/>
        <scheme val="minor"/>
      </rPr>
      <t>tankgrootte</t>
    </r>
    <r>
      <rPr>
        <sz val="11"/>
        <color theme="1"/>
        <rFont val="Calibri"/>
        <family val="2"/>
        <scheme val="minor"/>
      </rPr>
      <t xml:space="preserve"> in.</t>
    </r>
  </si>
  <si>
    <t>Kost wateraanvoer (€/ha/beurt)</t>
  </si>
  <si>
    <t>Kost wateraanvoer (€/m³)</t>
  </si>
  <si>
    <t>Energie</t>
  </si>
  <si>
    <t>Arbeid</t>
  </si>
  <si>
    <t xml:space="preserve">Wateraanvoer </t>
  </si>
  <si>
    <r>
      <t xml:space="preserve">In de </t>
    </r>
    <r>
      <rPr>
        <i/>
        <u/>
        <sz val="12"/>
        <color theme="1"/>
        <rFont val="Calibri"/>
        <family val="2"/>
        <scheme val="minor"/>
      </rPr>
      <t>gele vakjes</t>
    </r>
    <r>
      <rPr>
        <i/>
        <sz val="12"/>
        <color theme="1"/>
        <rFont val="Calibri"/>
        <family val="2"/>
        <scheme val="minor"/>
      </rPr>
      <t xml:space="preserve"> staat een </t>
    </r>
    <r>
      <rPr>
        <i/>
        <u/>
        <sz val="12"/>
        <color theme="1"/>
        <rFont val="Calibri"/>
        <family val="2"/>
        <scheme val="minor"/>
      </rPr>
      <t>voorbeeld</t>
    </r>
    <r>
      <rPr>
        <i/>
        <sz val="12"/>
        <color theme="1"/>
        <rFont val="Calibri"/>
        <family val="2"/>
        <scheme val="minor"/>
      </rPr>
      <t xml:space="preserve"> ingevuld. </t>
    </r>
  </si>
  <si>
    <r>
      <t xml:space="preserve">Je kan deze aanpassen volgens uw bedrijf. Zet een </t>
    </r>
    <r>
      <rPr>
        <i/>
        <u/>
        <sz val="12"/>
        <color theme="1"/>
        <rFont val="Calibri"/>
        <family val="2"/>
        <scheme val="minor"/>
      </rPr>
      <t>0</t>
    </r>
    <r>
      <rPr>
        <i/>
        <sz val="12"/>
        <color theme="1"/>
        <rFont val="Calibri"/>
        <family val="2"/>
        <scheme val="minor"/>
      </rPr>
      <t xml:space="preserve"> wanneer iets </t>
    </r>
    <r>
      <rPr>
        <i/>
        <u/>
        <sz val="12"/>
        <color theme="1"/>
        <rFont val="Calibri"/>
        <family val="2"/>
        <scheme val="minor"/>
      </rPr>
      <t>niet van toepassing</t>
    </r>
    <r>
      <rPr>
        <i/>
        <sz val="12"/>
        <color theme="1"/>
        <rFont val="Calibri"/>
        <family val="2"/>
        <scheme val="minor"/>
      </rPr>
      <t xml:space="preserve"> is. </t>
    </r>
  </si>
  <si>
    <r>
      <t>Vul de</t>
    </r>
    <r>
      <rPr>
        <i/>
        <u/>
        <sz val="12"/>
        <color theme="1"/>
        <rFont val="Calibri"/>
        <family val="2"/>
        <scheme val="minor"/>
      </rPr>
      <t xml:space="preserve"> linker</t>
    </r>
    <r>
      <rPr>
        <i/>
        <sz val="12"/>
        <color theme="1"/>
        <rFont val="Calibri"/>
        <family val="2"/>
        <scheme val="minor"/>
      </rPr>
      <t xml:space="preserve"> kolom in voor </t>
    </r>
    <r>
      <rPr>
        <i/>
        <u/>
        <sz val="12"/>
        <color theme="1"/>
        <rFont val="Calibri"/>
        <family val="2"/>
        <scheme val="minor"/>
      </rPr>
      <t>elektrische</t>
    </r>
    <r>
      <rPr>
        <i/>
        <sz val="12"/>
        <color theme="1"/>
        <rFont val="Calibri"/>
        <family val="2"/>
        <scheme val="minor"/>
      </rPr>
      <t xml:space="preserve"> energie, de </t>
    </r>
    <r>
      <rPr>
        <i/>
        <u/>
        <sz val="12"/>
        <color theme="1"/>
        <rFont val="Calibri"/>
        <family val="2"/>
        <scheme val="minor"/>
      </rPr>
      <t>rechter</t>
    </r>
    <r>
      <rPr>
        <i/>
        <sz val="12"/>
        <color theme="1"/>
        <rFont val="Calibri"/>
        <family val="2"/>
        <scheme val="minor"/>
      </rPr>
      <t xml:space="preserve"> kolom voor </t>
    </r>
    <r>
      <rPr>
        <i/>
        <u/>
        <sz val="12"/>
        <color theme="1"/>
        <rFont val="Calibri"/>
        <family val="2"/>
        <scheme val="minor"/>
      </rPr>
      <t>branstof</t>
    </r>
    <r>
      <rPr>
        <i/>
        <sz val="12"/>
        <color theme="1"/>
        <rFont val="Calibri"/>
        <family val="2"/>
        <scheme val="minor"/>
      </rPr>
      <t xml:space="preserve"> (diesel…)</t>
    </r>
  </si>
  <si>
    <r>
      <t xml:space="preserve">Vul </t>
    </r>
    <r>
      <rPr>
        <i/>
        <u/>
        <sz val="12"/>
        <color theme="1"/>
        <rFont val="Calibri"/>
        <family val="2"/>
        <scheme val="minor"/>
      </rPr>
      <t>beide</t>
    </r>
    <r>
      <rPr>
        <i/>
        <sz val="12"/>
        <color theme="1"/>
        <rFont val="Calibri"/>
        <family val="2"/>
        <scheme val="minor"/>
      </rPr>
      <t xml:space="preserve"> kolommen in wanneer je </t>
    </r>
    <r>
      <rPr>
        <i/>
        <u/>
        <sz val="12"/>
        <color theme="1"/>
        <rFont val="Calibri"/>
        <family val="2"/>
        <scheme val="minor"/>
      </rPr>
      <t>beide energievormen</t>
    </r>
    <r>
      <rPr>
        <i/>
        <sz val="12"/>
        <color theme="1"/>
        <rFont val="Calibri"/>
        <family val="2"/>
        <scheme val="minor"/>
      </rPr>
      <t xml:space="preserve"> gebruikt bij beregenen. </t>
    </r>
  </si>
  <si>
    <r>
      <t>Teelt 1</t>
    </r>
    <r>
      <rPr>
        <b/>
        <i/>
        <sz val="11"/>
        <color theme="1"/>
        <rFont val="Calibri"/>
        <family val="2"/>
        <scheme val="minor"/>
      </rPr>
      <t xml:space="preserve"> (Keuzelijst)</t>
    </r>
  </si>
  <si>
    <r>
      <t>Teelt 3</t>
    </r>
    <r>
      <rPr>
        <b/>
        <i/>
        <sz val="11"/>
        <color theme="1"/>
        <rFont val="Calibri"/>
        <family val="2"/>
        <scheme val="minor"/>
      </rPr>
      <t xml:space="preserve"> (Keuzelijst)</t>
    </r>
  </si>
  <si>
    <r>
      <t xml:space="preserve">Teelt 2 </t>
    </r>
    <r>
      <rPr>
        <b/>
        <i/>
        <sz val="11"/>
        <color theme="1"/>
        <rFont val="Calibri"/>
        <family val="2"/>
        <scheme val="minor"/>
      </rPr>
      <t>(Keuzelijst)</t>
    </r>
  </si>
  <si>
    <r>
      <t xml:space="preserve">Energie </t>
    </r>
    <r>
      <rPr>
        <sz val="12"/>
        <color theme="1"/>
        <rFont val="Calibri"/>
        <family val="2"/>
        <scheme val="minor"/>
      </rPr>
      <t>(verbruik van de pomp)</t>
    </r>
    <r>
      <rPr>
        <b/>
        <sz val="12"/>
        <color theme="1"/>
        <rFont val="Calibri"/>
        <family val="2"/>
        <scheme val="minor"/>
      </rPr>
      <t xml:space="preserve"> (per ha)</t>
    </r>
  </si>
  <si>
    <t>Kostprijs arbeid (€/ha/beurt)</t>
  </si>
  <si>
    <t>Kost per beregeningsbeurt (€/ha):</t>
  </si>
  <si>
    <t>Wateraanvoer</t>
  </si>
  <si>
    <t xml:space="preserve">Vul hieronder 0 in. </t>
  </si>
  <si>
    <t>Kostprijs loonwerker (€/u)</t>
  </si>
  <si>
    <t xml:space="preserve">* Indien je zelf water aanbrengt, rekent deze tool ook aan loonwerkerstarief. </t>
  </si>
  <si>
    <t>0 km</t>
  </si>
  <si>
    <t>kostrprijsverdeling per beurt</t>
  </si>
  <si>
    <t xml:space="preserve"> TOTALE VASTE KOSTEN OP BEDRIJFSNIVEAU  (€/jaar) </t>
  </si>
  <si>
    <t xml:space="preserve">VASTE KOSTEN PER BEREGENINGSBEURT  (€/ha) </t>
  </si>
  <si>
    <t>VARIABELE KOSTEN PER BEREGENINGSBEURT (€/ha)</t>
  </si>
  <si>
    <t>investeringskosten beregening (€) (haspel, kanon…)</t>
  </si>
  <si>
    <t>aantal draaiuren (u/ha/beurt)</t>
  </si>
  <si>
    <t>De bollen staan voor de totale hoeveelheid water in m³</t>
  </si>
  <si>
    <t>De balken geven oppervlaktematen weer in ha</t>
  </si>
  <si>
    <r>
      <t xml:space="preserve">Vul hier in welke </t>
    </r>
    <r>
      <rPr>
        <i/>
        <u/>
        <sz val="12"/>
        <color theme="1"/>
        <rFont val="Calibri"/>
        <family val="2"/>
        <scheme val="minor"/>
      </rPr>
      <t>teelten</t>
    </r>
    <r>
      <rPr>
        <i/>
        <sz val="12"/>
        <color theme="1"/>
        <rFont val="Calibri"/>
        <family val="2"/>
        <scheme val="minor"/>
      </rPr>
      <t xml:space="preserve"> je op uw bedrijf </t>
    </r>
    <r>
      <rPr>
        <i/>
        <u/>
        <sz val="12"/>
        <color theme="1"/>
        <rFont val="Calibri"/>
        <family val="2"/>
        <scheme val="minor"/>
      </rPr>
      <t>beregent</t>
    </r>
    <r>
      <rPr>
        <i/>
        <sz val="12"/>
        <color theme="1"/>
        <rFont val="Calibri"/>
        <family val="2"/>
        <scheme val="minor"/>
      </rPr>
      <t xml:space="preserve">. </t>
    </r>
  </si>
  <si>
    <r>
      <rPr>
        <i/>
        <u/>
        <sz val="12"/>
        <color theme="1"/>
        <rFont val="Calibri"/>
        <family val="2"/>
        <scheme val="minor"/>
      </rPr>
      <t>Hoe gebeurt de wateraanvoer?</t>
    </r>
    <r>
      <rPr>
        <i/>
        <sz val="12"/>
        <color theme="1"/>
        <rFont val="Calibri"/>
        <family val="2"/>
        <scheme val="minor"/>
      </rPr>
      <t xml:space="preserve">                                                                       Door een loonwerker, je hoeft geen water te brengen of een combinatie </t>
    </r>
    <r>
      <rPr>
        <i/>
        <u/>
        <sz val="12"/>
        <color theme="1"/>
        <rFont val="Calibri"/>
        <family val="2"/>
        <scheme val="minor"/>
      </rPr>
      <t>(Keuzelijst)</t>
    </r>
  </si>
  <si>
    <t>Andere teelt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</si>
</sst>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5" borderId="8" applyNumberFormat="0" applyAlignment="0" applyProtection="0"/>
  </cellStyleXfs>
  <cellXfs count="230">
    <xf numFmtId="0" fontId="0" fillId="0" borderId="0" xfId="0"/>
    <xf numFmtId="0" fontId="0" fillId="0" borderId="1" xfId="0" applyBorder="1"/>
    <xf numFmtId="0" fontId="1" fillId="0" borderId="0" xfId="0" applyFont="1" applyFill="1" applyBorder="1" applyAlignment="1"/>
    <xf numFmtId="0" fontId="0" fillId="0" borderId="0" xfId="0" applyFill="1"/>
    <xf numFmtId="0" fontId="0" fillId="0" borderId="0" xfId="0" applyFill="1" applyBorder="1"/>
    <xf numFmtId="0" fontId="0" fillId="3" borderId="1" xfId="0" applyFill="1" applyBorder="1" applyAlignment="1">
      <alignment vertical="center" wrapText="1"/>
    </xf>
    <xf numFmtId="0" fontId="0" fillId="6" borderId="0" xfId="0" applyFill="1"/>
    <xf numFmtId="0" fontId="0" fillId="6" borderId="0" xfId="0" applyFill="1" applyBorder="1"/>
    <xf numFmtId="0" fontId="0" fillId="6" borderId="1" xfId="0" applyFill="1" applyBorder="1"/>
    <xf numFmtId="0" fontId="1" fillId="6" borderId="0" xfId="0" applyFont="1" applyFill="1" applyBorder="1" applyAlignment="1"/>
    <xf numFmtId="0" fontId="3" fillId="6" borderId="0" xfId="0" applyFont="1" applyFill="1" applyBorder="1"/>
    <xf numFmtId="0" fontId="0" fillId="6" borderId="0" xfId="0" applyFill="1" applyBorder="1" applyAlignment="1">
      <alignment vertical="center"/>
    </xf>
    <xf numFmtId="0" fontId="0" fillId="6" borderId="0" xfId="0" applyFill="1" applyBorder="1" applyAlignment="1">
      <alignment horizontal="right" vertical="center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3" fillId="6" borderId="0" xfId="0" applyFont="1" applyFill="1" applyBorder="1" applyAlignment="1"/>
    <xf numFmtId="0" fontId="0" fillId="6" borderId="0" xfId="0" applyFill="1" applyBorder="1" applyProtection="1"/>
    <xf numFmtId="0" fontId="1" fillId="4" borderId="1" xfId="0" applyFont="1" applyFill="1" applyBorder="1" applyAlignment="1">
      <alignment horizontal="center"/>
    </xf>
    <xf numFmtId="0" fontId="1" fillId="6" borderId="15" xfId="0" applyFont="1" applyFill="1" applyBorder="1"/>
    <xf numFmtId="0" fontId="0" fillId="6" borderId="13" xfId="0" applyFill="1" applyBorder="1"/>
    <xf numFmtId="0" fontId="1" fillId="4" borderId="17" xfId="0" applyFont="1" applyFill="1" applyBorder="1" applyAlignment="1">
      <alignment horizontal="right"/>
    </xf>
    <xf numFmtId="0" fontId="0" fillId="4" borderId="17" xfId="0" applyFill="1" applyBorder="1"/>
    <xf numFmtId="0" fontId="1" fillId="6" borderId="16" xfId="0" applyFont="1" applyFill="1" applyBorder="1" applyAlignment="1"/>
    <xf numFmtId="0" fontId="1" fillId="4" borderId="20" xfId="0" applyFont="1" applyFill="1" applyBorder="1" applyAlignment="1">
      <alignment horizontal="center"/>
    </xf>
    <xf numFmtId="0" fontId="0" fillId="4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6" borderId="0" xfId="0" applyFill="1" applyBorder="1" applyAlignment="1">
      <alignment vertical="center" wrapText="1"/>
    </xf>
    <xf numFmtId="0" fontId="1" fillId="6" borderId="0" xfId="0" applyFont="1" applyFill="1" applyBorder="1" applyAlignment="1">
      <alignment horizontal="right" vertical="center" wrapText="1"/>
    </xf>
    <xf numFmtId="0" fontId="0" fillId="2" borderId="24" xfId="0" applyFill="1" applyBorder="1" applyAlignment="1">
      <alignment horizontal="right" vertical="center"/>
    </xf>
    <xf numFmtId="0" fontId="0" fillId="3" borderId="1" xfId="0" applyNumberFormat="1" applyFill="1" applyBorder="1" applyAlignment="1">
      <alignment horizontal="center" vertical="center"/>
    </xf>
    <xf numFmtId="0" fontId="5" fillId="3" borderId="8" xfId="1" applyFill="1" applyAlignment="1">
      <alignment horizontal="center" vertical="center"/>
    </xf>
    <xf numFmtId="1" fontId="0" fillId="6" borderId="0" xfId="0" applyNumberFormat="1" applyFill="1"/>
    <xf numFmtId="1" fontId="1" fillId="6" borderId="0" xfId="0" applyNumberFormat="1" applyFont="1" applyFill="1" applyBorder="1" applyAlignment="1">
      <alignment horizontal="center" vertical="center" wrapText="1"/>
    </xf>
    <xf numFmtId="1" fontId="0" fillId="3" borderId="25" xfId="0" applyNumberFormat="1" applyFill="1" applyBorder="1" applyAlignment="1">
      <alignment horizontal="center" vertical="center" wrapText="1"/>
    </xf>
    <xf numFmtId="1" fontId="0" fillId="3" borderId="20" xfId="0" applyNumberFormat="1" applyFill="1" applyBorder="1" applyAlignment="1">
      <alignment horizontal="center" vertical="center"/>
    </xf>
    <xf numFmtId="1" fontId="1" fillId="7" borderId="11" xfId="0" applyNumberFormat="1" applyFont="1" applyFill="1" applyBorder="1" applyAlignment="1">
      <alignment horizontal="center" vertical="center"/>
    </xf>
    <xf numFmtId="1" fontId="0" fillId="3" borderId="20" xfId="0" applyNumberFormat="1" applyFill="1" applyBorder="1" applyAlignment="1">
      <alignment horizontal="center"/>
    </xf>
    <xf numFmtId="1" fontId="0" fillId="3" borderId="21" xfId="0" applyNumberFormat="1" applyFill="1" applyBorder="1" applyAlignment="1">
      <alignment horizontal="center"/>
    </xf>
    <xf numFmtId="1" fontId="1" fillId="3" borderId="27" xfId="0" applyNumberFormat="1" applyFont="1" applyFill="1" applyBorder="1" applyAlignment="1">
      <alignment horizontal="center" vertical="center" wrapText="1"/>
    </xf>
    <xf numFmtId="1" fontId="0" fillId="6" borderId="0" xfId="0" applyNumberFormat="1" applyFill="1" applyBorder="1" applyAlignment="1">
      <alignment horizontal="center"/>
    </xf>
    <xf numFmtId="1" fontId="1" fillId="4" borderId="27" xfId="0" applyNumberFormat="1" applyFont="1" applyFill="1" applyBorder="1" applyAlignment="1">
      <alignment horizontal="center" vertical="center" wrapText="1"/>
    </xf>
    <xf numFmtId="3" fontId="1" fillId="6" borderId="0" xfId="0" applyNumberFormat="1" applyFont="1" applyFill="1" applyBorder="1" applyAlignment="1" applyProtection="1"/>
    <xf numFmtId="0" fontId="1" fillId="6" borderId="7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0" fillId="6" borderId="7" xfId="0" applyFill="1" applyBorder="1"/>
    <xf numFmtId="0" fontId="0" fillId="6" borderId="9" xfId="0" applyFill="1" applyBorder="1"/>
    <xf numFmtId="3" fontId="0" fillId="8" borderId="1" xfId="0" applyNumberForma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3" fontId="0" fillId="3" borderId="1" xfId="0" applyNumberFormat="1" applyFill="1" applyBorder="1" applyAlignment="1" applyProtection="1">
      <alignment vertical="center"/>
    </xf>
    <xf numFmtId="3" fontId="0" fillId="3" borderId="1" xfId="0" applyNumberFormat="1" applyFill="1" applyBorder="1" applyAlignment="1">
      <alignment vertical="center"/>
    </xf>
    <xf numFmtId="0" fontId="0" fillId="6" borderId="0" xfId="0" applyFill="1" applyAlignment="1">
      <alignment vertical="center"/>
    </xf>
    <xf numFmtId="3" fontId="1" fillId="3" borderId="10" xfId="0" applyNumberFormat="1" applyFont="1" applyFill="1" applyBorder="1" applyAlignment="1" applyProtection="1">
      <alignment vertical="center"/>
    </xf>
    <xf numFmtId="2" fontId="0" fillId="3" borderId="1" xfId="0" applyNumberFormat="1" applyFill="1" applyBorder="1"/>
    <xf numFmtId="2" fontId="0" fillId="3" borderId="20" xfId="0" applyNumberFormat="1" applyFill="1" applyBorder="1"/>
    <xf numFmtId="3" fontId="1" fillId="3" borderId="19" xfId="0" applyNumberFormat="1" applyFont="1" applyFill="1" applyBorder="1"/>
    <xf numFmtId="3" fontId="1" fillId="3" borderId="21" xfId="0" applyNumberFormat="1" applyFont="1" applyFill="1" applyBorder="1"/>
    <xf numFmtId="0" fontId="1" fillId="4" borderId="18" xfId="0" applyFont="1" applyFill="1" applyBorder="1" applyAlignment="1"/>
    <xf numFmtId="0" fontId="1" fillId="6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1" xfId="0" quotePrefix="1" applyFill="1" applyBorder="1" applyAlignment="1">
      <alignment horizontal="center" vertical="center"/>
    </xf>
    <xf numFmtId="0" fontId="0" fillId="8" borderId="1" xfId="0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>
      <alignment vertical="center"/>
    </xf>
    <xf numFmtId="0" fontId="1" fillId="4" borderId="17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0" fillId="6" borderId="1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2" fontId="1" fillId="4" borderId="19" xfId="0" applyNumberFormat="1" applyFont="1" applyFill="1" applyBorder="1"/>
    <xf numFmtId="2" fontId="1" fillId="4" borderId="21" xfId="0" applyNumberFormat="1" applyFont="1" applyFill="1" applyBorder="1"/>
    <xf numFmtId="1" fontId="0" fillId="3" borderId="1" xfId="0" applyNumberFormat="1" applyFill="1" applyBorder="1"/>
    <xf numFmtId="0" fontId="0" fillId="9" borderId="0" xfId="0" applyFill="1"/>
    <xf numFmtId="0" fontId="1" fillId="6" borderId="0" xfId="0" applyFont="1" applyFill="1" applyBorder="1"/>
    <xf numFmtId="2" fontId="1" fillId="6" borderId="0" xfId="0" applyNumberFormat="1" applyFont="1" applyFill="1" applyBorder="1" applyProtection="1"/>
    <xf numFmtId="0" fontId="0" fillId="2" borderId="2" xfId="0" applyFill="1" applyBorder="1" applyAlignment="1">
      <alignment horizontal="right" vertical="center"/>
    </xf>
    <xf numFmtId="1" fontId="0" fillId="3" borderId="36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3" fontId="9" fillId="4" borderId="12" xfId="0" applyNumberFormat="1" applyFont="1" applyFill="1" applyBorder="1" applyAlignment="1" applyProtection="1">
      <alignment vertical="center"/>
    </xf>
    <xf numFmtId="0" fontId="10" fillId="8" borderId="7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4" fillId="8" borderId="30" xfId="0" applyFont="1" applyFill="1" applyBorder="1"/>
    <xf numFmtId="0" fontId="4" fillId="8" borderId="31" xfId="0" applyFont="1" applyFill="1" applyBorder="1"/>
    <xf numFmtId="0" fontId="4" fillId="8" borderId="32" xfId="0" applyFont="1" applyFill="1" applyBorder="1"/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0" fillId="8" borderId="1" xfId="0" applyFill="1" applyBorder="1" applyAlignment="1" applyProtection="1">
      <alignment vertical="center"/>
      <protection locked="0"/>
    </xf>
    <xf numFmtId="0" fontId="0" fillId="8" borderId="1" xfId="0" applyFill="1" applyBorder="1" applyAlignment="1" applyProtection="1">
      <alignment horizontal="right" vertical="center"/>
      <protection locked="0"/>
    </xf>
    <xf numFmtId="0" fontId="1" fillId="4" borderId="1" xfId="0" applyFont="1" applyFill="1" applyBorder="1" applyAlignment="1" applyProtection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8" fillId="4" borderId="1" xfId="0" applyFont="1" applyFill="1" applyBorder="1" applyAlignment="1" applyProtection="1">
      <alignment vertical="center"/>
    </xf>
    <xf numFmtId="0" fontId="3" fillId="8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right" vertical="center"/>
    </xf>
    <xf numFmtId="0" fontId="0" fillId="6" borderId="0" xfId="0" applyFill="1" applyAlignment="1">
      <alignment horizontal="right" vertical="center"/>
    </xf>
    <xf numFmtId="0" fontId="0" fillId="4" borderId="1" xfId="0" applyFill="1" applyBorder="1" applyAlignment="1" applyProtection="1">
      <alignment horizontal="right" vertical="center"/>
    </xf>
    <xf numFmtId="0" fontId="8" fillId="4" borderId="1" xfId="0" applyFont="1" applyFill="1" applyBorder="1" applyAlignment="1" applyProtection="1">
      <alignment horizontal="right" vertical="center"/>
    </xf>
    <xf numFmtId="0" fontId="0" fillId="0" borderId="1" xfId="0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2" fontId="0" fillId="4" borderId="1" xfId="0" applyNumberFormat="1" applyFont="1" applyFill="1" applyBorder="1" applyAlignment="1" applyProtection="1">
      <alignment horizontal="right" vertical="center"/>
    </xf>
    <xf numFmtId="0" fontId="0" fillId="4" borderId="1" xfId="0" applyFont="1" applyFill="1" applyBorder="1" applyAlignment="1">
      <alignment vertical="center"/>
    </xf>
    <xf numFmtId="2" fontId="0" fillId="4" borderId="1" xfId="0" applyNumberFormat="1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1" fontId="9" fillId="4" borderId="16" xfId="0" applyNumberFormat="1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0" fillId="6" borderId="0" xfId="0" applyFill="1" applyAlignment="1"/>
    <xf numFmtId="1" fontId="0" fillId="6" borderId="0" xfId="0" applyNumberFormat="1" applyFill="1" applyAlignment="1"/>
    <xf numFmtId="1" fontId="1" fillId="3" borderId="27" xfId="0" applyNumberFormat="1" applyFont="1" applyFill="1" applyBorder="1" applyAlignment="1">
      <alignment horizontal="center" wrapText="1"/>
    </xf>
    <xf numFmtId="0" fontId="0" fillId="2" borderId="24" xfId="0" applyFill="1" applyBorder="1" applyAlignment="1">
      <alignment horizontal="right"/>
    </xf>
    <xf numFmtId="1" fontId="0" fillId="3" borderId="25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1" fontId="0" fillId="3" borderId="36" xfId="0" applyNumberFormat="1" applyFill="1" applyBorder="1" applyAlignment="1">
      <alignment horizontal="center"/>
    </xf>
    <xf numFmtId="1" fontId="9" fillId="4" borderId="16" xfId="0" applyNumberFormat="1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 wrapText="1"/>
    </xf>
    <xf numFmtId="0" fontId="0" fillId="6" borderId="0" xfId="0" applyFill="1" applyBorder="1" applyAlignment="1">
      <alignment horizontal="right" wrapText="1"/>
    </xf>
    <xf numFmtId="1" fontId="1" fillId="7" borderId="11" xfId="0" applyNumberFormat="1" applyFont="1" applyFill="1" applyBorder="1" applyAlignment="1">
      <alignment horizontal="center"/>
    </xf>
    <xf numFmtId="0" fontId="0" fillId="6" borderId="0" xfId="0" applyFill="1" applyBorder="1" applyAlignment="1">
      <alignment horizontal="right"/>
    </xf>
    <xf numFmtId="1" fontId="0" fillId="6" borderId="0" xfId="0" applyNumberFormat="1" applyFill="1" applyAlignment="1">
      <alignment vertical="center"/>
    </xf>
    <xf numFmtId="1" fontId="9" fillId="2" borderId="42" xfId="0" applyNumberFormat="1" applyFont="1" applyFill="1" applyBorder="1" applyAlignment="1">
      <alignment horizontal="center"/>
    </xf>
    <xf numFmtId="1" fontId="0" fillId="3" borderId="25" xfId="0" applyNumberFormat="1" applyFill="1" applyBorder="1" applyAlignment="1">
      <alignment horizontal="center"/>
    </xf>
    <xf numFmtId="1" fontId="9" fillId="2" borderId="42" xfId="0" applyNumberFormat="1" applyFont="1" applyFill="1" applyBorder="1" applyAlignment="1">
      <alignment horizontal="center" vertical="center"/>
    </xf>
    <xf numFmtId="1" fontId="0" fillId="3" borderId="25" xfId="0" applyNumberFormat="1" applyFill="1" applyBorder="1" applyAlignment="1">
      <alignment horizontal="center" vertical="center"/>
    </xf>
    <xf numFmtId="1" fontId="0" fillId="3" borderId="21" xfId="0" applyNumberForma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3" fillId="6" borderId="0" xfId="0" applyFont="1" applyFill="1" applyAlignment="1">
      <alignment vertical="center"/>
    </xf>
    <xf numFmtId="0" fontId="1" fillId="3" borderId="10" xfId="0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right" vertical="center"/>
    </xf>
    <xf numFmtId="0" fontId="1" fillId="3" borderId="27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right" vertical="center"/>
    </xf>
    <xf numFmtId="0" fontId="1" fillId="3" borderId="40" xfId="0" applyFont="1" applyFill="1" applyBorder="1" applyAlignment="1">
      <alignment horizontal="right" vertical="center"/>
    </xf>
    <xf numFmtId="0" fontId="1" fillId="3" borderId="41" xfId="0" applyFont="1" applyFill="1" applyBorder="1" applyAlignment="1">
      <alignment horizontal="right" vertical="center"/>
    </xf>
    <xf numFmtId="0" fontId="9" fillId="4" borderId="14" xfId="0" applyFont="1" applyFill="1" applyBorder="1" applyAlignment="1">
      <alignment horizontal="right" vertical="center"/>
    </xf>
    <xf numFmtId="0" fontId="9" fillId="4" borderId="22" xfId="0" applyFont="1" applyFill="1" applyBorder="1" applyAlignment="1">
      <alignment horizontal="right" vertical="center"/>
    </xf>
    <xf numFmtId="0" fontId="9" fillId="4" borderId="12" xfId="0" applyFont="1" applyFill="1" applyBorder="1" applyAlignment="1">
      <alignment horizontal="right" vertical="center"/>
    </xf>
    <xf numFmtId="0" fontId="10" fillId="8" borderId="5" xfId="0" applyFont="1" applyFill="1" applyBorder="1" applyAlignment="1">
      <alignment horizontal="center"/>
    </xf>
    <xf numFmtId="0" fontId="8" fillId="8" borderId="28" xfId="0" applyFont="1" applyFill="1" applyBorder="1" applyAlignment="1">
      <alignment horizontal="center"/>
    </xf>
    <xf numFmtId="0" fontId="8" fillId="8" borderId="29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10" fillId="8" borderId="30" xfId="0" applyFont="1" applyFill="1" applyBorder="1" applyAlignment="1">
      <alignment horizontal="center"/>
    </xf>
    <xf numFmtId="0" fontId="10" fillId="8" borderId="31" xfId="0" applyFont="1" applyFill="1" applyBorder="1" applyAlignment="1">
      <alignment horizontal="center"/>
    </xf>
    <xf numFmtId="0" fontId="10" fillId="8" borderId="3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horizontal="center" vertical="center" wrapText="1"/>
    </xf>
    <xf numFmtId="0" fontId="10" fillId="8" borderId="30" xfId="0" applyFont="1" applyFill="1" applyBorder="1" applyAlignment="1">
      <alignment horizontal="center" vertical="center"/>
    </xf>
    <xf numFmtId="0" fontId="10" fillId="8" borderId="32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/>
    </xf>
    <xf numFmtId="0" fontId="3" fillId="8" borderId="28" xfId="0" applyFont="1" applyFill="1" applyBorder="1" applyAlignment="1">
      <alignment horizontal="center"/>
    </xf>
    <xf numFmtId="0" fontId="3" fillId="8" borderId="29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center"/>
    </xf>
    <xf numFmtId="0" fontId="3" fillId="8" borderId="31" xfId="0" applyFont="1" applyFill="1" applyBorder="1" applyAlignment="1">
      <alignment horizontal="center"/>
    </xf>
    <xf numFmtId="0" fontId="3" fillId="8" borderId="3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0" fillId="8" borderId="28" xfId="0" applyFont="1" applyFill="1" applyBorder="1" applyAlignment="1">
      <alignment horizontal="center"/>
    </xf>
    <xf numFmtId="0" fontId="10" fillId="8" borderId="29" xfId="0" applyFont="1" applyFill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right" vertical="center" wrapText="1"/>
    </xf>
    <xf numFmtId="0" fontId="10" fillId="8" borderId="6" xfId="0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8" borderId="2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0" fontId="13" fillId="4" borderId="14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0" fillId="2" borderId="18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1" fillId="2" borderId="10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right" vertical="center" wrapText="1"/>
    </xf>
    <xf numFmtId="0" fontId="9" fillId="4" borderId="13" xfId="0" applyFont="1" applyFill="1" applyBorder="1" applyAlignment="1">
      <alignment horizontal="right" vertical="center" wrapText="1"/>
    </xf>
    <xf numFmtId="0" fontId="0" fillId="2" borderId="17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1" fillId="2" borderId="23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left" vertical="center" wrapText="1"/>
    </xf>
    <xf numFmtId="0" fontId="1" fillId="4" borderId="37" xfId="0" applyFont="1" applyFill="1" applyBorder="1" applyAlignment="1">
      <alignment horizontal="right" wrapText="1"/>
    </xf>
    <xf numFmtId="0" fontId="1" fillId="4" borderId="38" xfId="0" applyFont="1" applyFill="1" applyBorder="1" applyAlignment="1">
      <alignment horizontal="right" wrapText="1"/>
    </xf>
    <xf numFmtId="0" fontId="1" fillId="6" borderId="0" xfId="0" applyFont="1" applyFill="1" applyBorder="1" applyAlignment="1">
      <alignment horizontal="right"/>
    </xf>
    <xf numFmtId="0" fontId="0" fillId="2" borderId="23" xfId="0" applyFill="1" applyBorder="1" applyAlignment="1">
      <alignment horizontal="right"/>
    </xf>
    <xf numFmtId="0" fontId="0" fillId="2" borderId="24" xfId="0" applyFill="1" applyBorder="1" applyAlignment="1">
      <alignment horizontal="right"/>
    </xf>
    <xf numFmtId="0" fontId="1" fillId="4" borderId="10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right" vertical="center" wrapText="1"/>
    </xf>
    <xf numFmtId="0" fontId="1" fillId="6" borderId="0" xfId="0" applyFont="1" applyFill="1" applyBorder="1" applyAlignment="1">
      <alignment horizontal="right" vertical="center"/>
    </xf>
    <xf numFmtId="0" fontId="0" fillId="2" borderId="23" xfId="0" applyFill="1" applyBorder="1" applyAlignment="1">
      <alignment horizontal="right" vertical="center"/>
    </xf>
    <xf numFmtId="0" fontId="0" fillId="2" borderId="24" xfId="0" applyFill="1" applyBorder="1" applyAlignment="1">
      <alignment horizontal="right" vertical="center"/>
    </xf>
    <xf numFmtId="0" fontId="0" fillId="2" borderId="17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18" xfId="0" applyFill="1" applyBorder="1" applyAlignment="1">
      <alignment horizontal="right" vertical="center"/>
    </xf>
    <xf numFmtId="0" fontId="0" fillId="2" borderId="19" xfId="0" applyFill="1" applyBorder="1" applyAlignment="1">
      <alignment horizontal="right" vertical="center"/>
    </xf>
    <xf numFmtId="0" fontId="1" fillId="4" borderId="37" xfId="0" applyFont="1" applyFill="1" applyBorder="1" applyAlignment="1">
      <alignment horizontal="right" vertical="center" wrapText="1"/>
    </xf>
    <xf numFmtId="0" fontId="1" fillId="4" borderId="38" xfId="0" applyFont="1" applyFill="1" applyBorder="1" applyAlignment="1">
      <alignment horizontal="right" vertical="center" wrapText="1"/>
    </xf>
  </cellXfs>
  <cellStyles count="2">
    <cellStyle name="Standaard" xfId="0" builtinId="0"/>
    <cellStyle name="Uitvoer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Hoeveel</a:t>
            </a:r>
            <a:r>
              <a:rPr lang="nl-BE" baseline="0"/>
              <a:t> water heb je nodig om te beregenen? 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'2.Teelten op het bedrijf'!$B$23</c:f>
              <c:strCache>
                <c:ptCount val="1"/>
                <c:pt idx="0">
                  <c:v>beregende oppervlakte (ha)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('2.Teelten op het bedrijf'!$C$6,'2.Teelten op het bedrijf'!$C$14,'2.Teelten op het bedrijf'!$C$22)</c:f>
              <c:strCache>
                <c:ptCount val="3"/>
                <c:pt idx="0">
                  <c:v>Andere teelt</c:v>
                </c:pt>
                <c:pt idx="1">
                  <c:v>Andere teelt</c:v>
                </c:pt>
                <c:pt idx="2">
                  <c:v>Andere teelt</c:v>
                </c:pt>
              </c:strCache>
            </c:strRef>
          </c:cat>
          <c:val>
            <c:numRef>
              <c:f>('2.Teelten op het bedrijf'!$C$7,'2.Teelten op het bedrijf'!$C$15,'2.Teelten op het bedrijf'!$C$23)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A-43AB-B6E6-DDDD6FF9F0BC}"/>
            </c:ext>
          </c:extLst>
        </c:ser>
        <c:ser>
          <c:idx val="4"/>
          <c:order val="3"/>
          <c:tx>
            <c:strRef>
              <c:f>'2.Teelten op het bedrijf'!$B$26</c:f>
              <c:strCache>
                <c:ptCount val="1"/>
                <c:pt idx="0">
                  <c:v>Effectief te beregenen oppervlakte (ha)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('2.Teelten op het bedrijf'!$C$6,'2.Teelten op het bedrijf'!$C$14,'2.Teelten op het bedrijf'!$C$22)</c:f>
              <c:strCache>
                <c:ptCount val="3"/>
                <c:pt idx="0">
                  <c:v>Andere teelt</c:v>
                </c:pt>
                <c:pt idx="1">
                  <c:v>Andere teelt</c:v>
                </c:pt>
                <c:pt idx="2">
                  <c:v>Andere teelt</c:v>
                </c:pt>
              </c:strCache>
            </c:strRef>
          </c:cat>
          <c:val>
            <c:numRef>
              <c:f>('2.Teelten op het bedrijf'!$C$10,'2.Teelten op het bedrijf'!$C$18,'2.Teelten op het bedrijf'!$C$26)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A-43AB-B6E6-DDDD6FF9F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64727680"/>
        <c:axId val="764734896"/>
        <c:extLst>
          <c:ext xmlns:c15="http://schemas.microsoft.com/office/drawing/2012/chart" uri="{02D57815-91ED-43cb-92C2-25804820EDAC}">
            <c15:filteredBar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'2.Teelten op het bedrijf'!$B$24</c15:sqref>
                        </c15:formulaRef>
                      </c:ext>
                    </c:extLst>
                    <c:strCache>
                      <c:ptCount val="1"/>
                      <c:pt idx="0">
                        <c:v>aantal beregeningsbeurten 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('2.Teelten op het bedrijf'!$C$6,'2.Teelten op het bedrijf'!$C$14,'2.Teelten op het bedrijf'!$C$22)</c15:sqref>
                        </c15:formulaRef>
                      </c:ext>
                    </c:extLst>
                    <c:strCache>
                      <c:ptCount val="3"/>
                      <c:pt idx="0">
                        <c:v>Andere teelt</c:v>
                      </c:pt>
                      <c:pt idx="1">
                        <c:v>Andere teelt</c:v>
                      </c:pt>
                      <c:pt idx="2">
                        <c:v>Andere teelt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'2.Teelten op het bedrijf'!$C$24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7DA-43AB-B6E6-DDDD6FF9F0BC}"/>
                  </c:ext>
                </c:extLst>
              </c15:ser>
            </c15:filteredBarSeries>
            <c15:filteredBar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'2.Teelten op het bedrijf'!$B$25</c15:sqref>
                        </c15:formulaRef>
                      </c:ext>
                    </c:extLst>
                    <c:strCache>
                      <c:ptCount val="1"/>
                      <c:pt idx="0">
                        <c:v>bereginingsgift (mm/beurt)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('2.Teelten op het bedrijf'!$C$6,'2.Teelten op het bedrijf'!$C$14,'2.Teelten op het bedrijf'!$C$22)</c15:sqref>
                        </c15:formulaRef>
                      </c:ext>
                    </c:extLst>
                    <c:strCache>
                      <c:ptCount val="3"/>
                      <c:pt idx="0">
                        <c:v>Andere teelt</c:v>
                      </c:pt>
                      <c:pt idx="1">
                        <c:v>Andere teelt</c:v>
                      </c:pt>
                      <c:pt idx="2">
                        <c:v>Andere teelt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'2.Teelten op het bedrijf'!$C$25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7DA-43AB-B6E6-DDDD6FF9F0BC}"/>
                  </c:ext>
                </c:extLst>
              </c15:ser>
            </c15:filteredBarSeries>
          </c:ext>
        </c:extLst>
      </c:barChart>
      <c:scatterChart>
        <c:scatterStyle val="lineMarker"/>
        <c:varyColors val="0"/>
        <c:ser>
          <c:idx val="0"/>
          <c:order val="4"/>
          <c:tx>
            <c:strRef>
              <c:f>'2.Teelten op het bedrijf'!$B$11</c:f>
              <c:strCache>
                <c:ptCount val="1"/>
                <c:pt idx="0">
                  <c:v>Totale benodigde hoeveelheid water (m³)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yVal>
            <c:numRef>
              <c:f>('2.Teelten op het bedrijf'!$C$11,'2.Teelten op het bedrijf'!$C$19,'2.Teelten op het bedrijf'!$C$27)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27-4C41-B0AA-757A7FD82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684304"/>
        <c:axId val="491688896"/>
      </c:scatterChart>
      <c:catAx>
        <c:axId val="76472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64734896"/>
        <c:crosses val="autoZero"/>
        <c:auto val="1"/>
        <c:lblAlgn val="ctr"/>
        <c:lblOffset val="100"/>
        <c:noMultiLvlLbl val="0"/>
      </c:catAx>
      <c:valAx>
        <c:axId val="76473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64727680"/>
        <c:crosses val="autoZero"/>
        <c:crossBetween val="between"/>
      </c:valAx>
      <c:valAx>
        <c:axId val="49168889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m³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91684304"/>
        <c:crosses val="max"/>
        <c:crossBetween val="midCat"/>
      </c:valAx>
      <c:valAx>
        <c:axId val="491684304"/>
        <c:scaling>
          <c:orientation val="minMax"/>
        </c:scaling>
        <c:delete val="1"/>
        <c:axPos val="b"/>
        <c:majorTickMark val="out"/>
        <c:minorTickMark val="none"/>
        <c:tickLblPos val="nextTo"/>
        <c:crossAx val="4916888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405488376452945"/>
          <c:y val="3.59798852609958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'5.Totale kostprijs'!$D$6</c:f>
              <c:strCache>
                <c:ptCount val="1"/>
                <c:pt idx="0">
                  <c:v>Andere teelt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80B-42AC-BA3D-1B45B7A4B8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80B-42AC-BA3D-1B45B7A4B8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80B-42AC-BA3D-1B45B7A4B8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59A-4BDF-9CF1-AA8A6C26E35E}"/>
              </c:ext>
            </c:extLst>
          </c:dPt>
          <c:cat>
            <c:strRef>
              <c:f>('5.Totale kostprijs'!$B$11:$C$11,'5.Totale kostprijs'!$C$12,'5.Totale kostprijs'!$C$13,'5.Totale kostprijs'!$C$14)</c:f>
              <c:strCache>
                <c:ptCount val="4"/>
                <c:pt idx="0">
                  <c:v>VASTE KOSTEN PER BEREGENINGSBEURT  (€/ha) </c:v>
                </c:pt>
                <c:pt idx="1">
                  <c:v>Energie</c:v>
                </c:pt>
                <c:pt idx="2">
                  <c:v>Arbeid</c:v>
                </c:pt>
                <c:pt idx="3">
                  <c:v>Wateraanvoer</c:v>
                </c:pt>
              </c:strCache>
            </c:strRef>
          </c:cat>
          <c:val>
            <c:numRef>
              <c:f>'5.Totale kostprijs'!$D$11:$D$14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80B-42AC-BA3D-1B45B7A4B89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'5.Totale kostprijs'!$D$19</c:f>
              <c:strCache>
                <c:ptCount val="1"/>
                <c:pt idx="0">
                  <c:v>Andere teelt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3B5-4FAC-8AF2-2CE607E46A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3B5-4FAC-8AF2-2CE607E46A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3B5-4FAC-8AF2-2CE607E46A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D93-4E74-A4BC-DF7372F63984}"/>
              </c:ext>
            </c:extLst>
          </c:dPt>
          <c:cat>
            <c:strRef>
              <c:f>('5.Totale kostprijs'!$B$24:$C$24,'5.Totale kostprijs'!$C$25:$C$27)</c:f>
              <c:strCache>
                <c:ptCount val="4"/>
                <c:pt idx="0">
                  <c:v>VASTE KOSTEN PER BEREGENINGSBEURT  (€/ha) </c:v>
                </c:pt>
                <c:pt idx="1">
                  <c:v>Energie</c:v>
                </c:pt>
                <c:pt idx="2">
                  <c:v>Arbeid</c:v>
                </c:pt>
                <c:pt idx="3">
                  <c:v>Wateraanvoer</c:v>
                </c:pt>
              </c:strCache>
            </c:strRef>
          </c:cat>
          <c:val>
            <c:numRef>
              <c:f>'5.Totale kostprijs'!$D$24:$D$27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3B5-4FAC-8AF2-2CE607E46A75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'5.Totale kostprijs'!$D$32</c:f>
              <c:strCache>
                <c:ptCount val="1"/>
                <c:pt idx="0">
                  <c:v>Andere teelt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EE0-401A-87E1-6E4FE6CF8BB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EE0-401A-87E1-6E4FE6CF8BB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EE0-401A-87E1-6E4FE6CF8BB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6D9-4348-9EB8-1D62CF723D7F}"/>
              </c:ext>
            </c:extLst>
          </c:dPt>
          <c:cat>
            <c:strRef>
              <c:f>('5.Totale kostprijs'!$B$37:$C$37,'5.Totale kostprijs'!$C$38,'5.Totale kostprijs'!$C$39,'5.Totale kostprijs'!$C$40)</c:f>
              <c:strCache>
                <c:ptCount val="4"/>
                <c:pt idx="0">
                  <c:v>VASTE KOSTEN PER BEREGENINGSBEURT  (€/ha) </c:v>
                </c:pt>
                <c:pt idx="1">
                  <c:v>Energie</c:v>
                </c:pt>
                <c:pt idx="2">
                  <c:v>Arbeid</c:v>
                </c:pt>
                <c:pt idx="3">
                  <c:v>Wateraanvoer </c:v>
                </c:pt>
              </c:strCache>
            </c:strRef>
          </c:cat>
          <c:val>
            <c:numRef>
              <c:f>'5.Totale kostprijs'!$D$37:$D$40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EE0-401A-87E1-6E4FE6CF8BB8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5</xdr:col>
      <xdr:colOff>224442</xdr:colOff>
      <xdr:row>26</xdr:row>
      <xdr:rowOff>45182</xdr:rowOff>
    </xdr:to>
    <xdr:grpSp>
      <xdr:nvGrpSpPr>
        <xdr:cNvPr id="8" name="Groep 7">
          <a:extLst>
            <a:ext uri="{FF2B5EF4-FFF2-40B4-BE49-F238E27FC236}">
              <a16:creationId xmlns:a16="http://schemas.microsoft.com/office/drawing/2014/main" id="{3DF5BAA5-C0F1-44B3-A464-A82874DAFB85}"/>
            </a:ext>
          </a:extLst>
        </xdr:cNvPr>
        <xdr:cNvGrpSpPr/>
      </xdr:nvGrpSpPr>
      <xdr:grpSpPr>
        <a:xfrm>
          <a:off x="609600" y="4619625"/>
          <a:ext cx="7787292" cy="807182"/>
          <a:chOff x="414252" y="4683527"/>
          <a:chExt cx="7996842" cy="765619"/>
        </a:xfrm>
      </xdr:grpSpPr>
      <xdr:pic>
        <xdr:nvPicPr>
          <xdr:cNvPr id="9" name="Afbeelding 8" descr="https://lv.vlaanderen.be/sites/default/files/attachments/logo_vo_elfpo_0.jpg">
            <a:extLst>
              <a:ext uri="{FF2B5EF4-FFF2-40B4-BE49-F238E27FC236}">
                <a16:creationId xmlns:a16="http://schemas.microsoft.com/office/drawing/2014/main" id="{7E2BDA15-2FC3-4A56-9728-E148C7AECF1D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5915" y="4782587"/>
            <a:ext cx="3116580" cy="577331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Afbeelding 9">
            <a:extLst>
              <a:ext uri="{FF2B5EF4-FFF2-40B4-BE49-F238E27FC236}">
                <a16:creationId xmlns:a16="http://schemas.microsoft.com/office/drawing/2014/main" id="{C19B164A-A43C-4FE8-95DA-5D545E08C8E7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4252" y="4691148"/>
            <a:ext cx="788322" cy="757998"/>
          </a:xfrm>
          <a:prstGeom prst="rect">
            <a:avLst/>
          </a:prstGeom>
        </xdr:spPr>
      </xdr:pic>
      <xdr:pic>
        <xdr:nvPicPr>
          <xdr:cNvPr id="11" name="Afbeelding 10" descr="Afbeeldingsresultaat voor PCA">
            <a:extLst>
              <a:ext uri="{FF2B5EF4-FFF2-40B4-BE49-F238E27FC236}">
                <a16:creationId xmlns:a16="http://schemas.microsoft.com/office/drawing/2014/main" id="{E91DA0FE-A2F8-4155-91CA-642FE1861119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914" r="13192"/>
          <a:stretch/>
        </xdr:blipFill>
        <xdr:spPr bwMode="auto">
          <a:xfrm>
            <a:off x="4425834" y="4683527"/>
            <a:ext cx="1127760" cy="738507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2" name="Afbeelding 11" descr="Afbeeldingsresultaat voor BDB logo">
            <a:extLst>
              <a:ext uri="{FF2B5EF4-FFF2-40B4-BE49-F238E27FC236}">
                <a16:creationId xmlns:a16="http://schemas.microsoft.com/office/drawing/2014/main" id="{C2E5FB09-0F97-4B6F-B6F8-B6901E420FAB}"/>
              </a:ext>
            </a:extLst>
          </xdr:cNvPr>
          <xdr:cNvPicPr/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97484" y="4706388"/>
            <a:ext cx="1831570" cy="60134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3" name="Afbeelding 12" descr="C:\Users\greet\AppData\Local\Microsoft\Windows\INetCache\Content.MSO\67D11731.tmp">
            <a:extLst>
              <a:ext uri="{FF2B5EF4-FFF2-40B4-BE49-F238E27FC236}">
                <a16:creationId xmlns:a16="http://schemas.microsoft.com/office/drawing/2014/main" id="{34502221-E22B-437F-AA4A-876ED7AC20F5}"/>
              </a:ext>
            </a:extLst>
          </xdr:cNvPr>
          <xdr:cNvPicPr/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388630" y="4714007"/>
            <a:ext cx="1022464" cy="594361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1133475</xdr:colOff>
      <xdr:row>4</xdr:row>
      <xdr:rowOff>4761</xdr:rowOff>
    </xdr:from>
    <xdr:to>
      <xdr:col>9</xdr:col>
      <xdr:colOff>152401</xdr:colOff>
      <xdr:row>22</xdr:row>
      <xdr:rowOff>142874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2F830FCB-2433-49B9-AA85-5C935FD890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</xdr:row>
      <xdr:rowOff>140970</xdr:rowOff>
    </xdr:from>
    <xdr:to>
      <xdr:col>7</xdr:col>
      <xdr:colOff>19050</xdr:colOff>
      <xdr:row>15</xdr:row>
      <xdr:rowOff>111810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E9B7B26D-D483-49D1-A485-203C4FF16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158115</xdr:colOff>
      <xdr:row>16</xdr:row>
      <xdr:rowOff>55245</xdr:rowOff>
    </xdr:from>
    <xdr:to>
      <xdr:col>7</xdr:col>
      <xdr:colOff>4515</xdr:colOff>
      <xdr:row>29</xdr:row>
      <xdr:rowOff>19020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8A5F346B-B814-4D8D-AEE8-A7238AEB9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173355</xdr:colOff>
      <xdr:row>29</xdr:row>
      <xdr:rowOff>99059</xdr:rowOff>
    </xdr:from>
    <xdr:to>
      <xdr:col>7</xdr:col>
      <xdr:colOff>19755</xdr:colOff>
      <xdr:row>42</xdr:row>
      <xdr:rowOff>62279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5F75B1AF-E7A1-45F1-9518-1CB8520273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reet Tavernier" id="{13B530B4-AB1D-4529-9B6B-B089F072FF64}" userId="S::greet@pcgroenteteelt.be::bdca3263-7d28-4f32-820b-e715e078a7c8" providerId="AD"/>
</personList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92395-8E1C-423E-A3F4-E48C07660D6B}">
  <sheetPr>
    <pageSetUpPr fitToPage="1"/>
  </sheetPr>
  <dimension ref="A1:BE436"/>
  <sheetViews>
    <sheetView zoomScaleNormal="100" workbookViewId="0">
      <selection activeCell="E14" sqref="E14"/>
    </sheetView>
  </sheetViews>
  <sheetFormatPr defaultRowHeight="15" x14ac:dyDescent="0.25"/>
  <cols>
    <col min="2" max="2" width="43.28515625" bestFit="1" customWidth="1"/>
    <col min="3" max="3" width="15.7109375" customWidth="1"/>
    <col min="4" max="4" width="38.7109375" customWidth="1"/>
    <col min="5" max="5" width="15.7109375" customWidth="1"/>
    <col min="8" max="57" width="9.140625" style="6"/>
  </cols>
  <sheetData>
    <row r="1" spans="1:7" x14ac:dyDescent="0.25">
      <c r="A1" s="6"/>
      <c r="B1" s="6"/>
      <c r="C1" s="6"/>
      <c r="D1" s="6"/>
      <c r="E1" s="6"/>
      <c r="F1" s="6"/>
      <c r="G1" s="6"/>
    </row>
    <row r="2" spans="1:7" ht="18.75" x14ac:dyDescent="0.3">
      <c r="A2" s="6"/>
      <c r="B2" s="158" t="s">
        <v>32</v>
      </c>
      <c r="C2" s="158"/>
      <c r="D2" s="158"/>
      <c r="E2" s="158"/>
      <c r="F2" s="6"/>
      <c r="G2" s="6"/>
    </row>
    <row r="3" spans="1:7" s="6" customFormat="1" x14ac:dyDescent="0.25">
      <c r="B3" s="45"/>
      <c r="C3" s="46"/>
      <c r="D3" s="46"/>
      <c r="E3" s="47"/>
    </row>
    <row r="4" spans="1:7" s="6" customFormat="1" ht="15.75" x14ac:dyDescent="0.25">
      <c r="B4" s="165" t="s">
        <v>93</v>
      </c>
      <c r="C4" s="166"/>
      <c r="D4" s="166"/>
      <c r="E4" s="167"/>
    </row>
    <row r="5" spans="1:7" s="6" customFormat="1" ht="15.75" x14ac:dyDescent="0.25">
      <c r="B5" s="168" t="s">
        <v>94</v>
      </c>
      <c r="C5" s="169"/>
      <c r="D5" s="169"/>
      <c r="E5" s="170"/>
    </row>
    <row r="6" spans="1:7" s="6" customFormat="1" ht="15.75" x14ac:dyDescent="0.25">
      <c r="B6" s="90"/>
      <c r="C6" s="91"/>
      <c r="D6" s="91"/>
      <c r="E6" s="92"/>
    </row>
    <row r="7" spans="1:7" s="6" customFormat="1" ht="15.75" x14ac:dyDescent="0.25">
      <c r="B7" s="171" t="s">
        <v>64</v>
      </c>
      <c r="C7" s="172"/>
      <c r="D7" s="172"/>
      <c r="E7" s="173"/>
    </row>
    <row r="8" spans="1:7" s="6" customFormat="1" x14ac:dyDescent="0.25">
      <c r="B8" s="48"/>
      <c r="C8" s="7"/>
      <c r="D8" s="7"/>
      <c r="E8" s="49"/>
    </row>
    <row r="9" spans="1:7" ht="16.899999999999999" customHeight="1" x14ac:dyDescent="0.25">
      <c r="A9" s="6"/>
      <c r="B9" s="105" t="s">
        <v>0</v>
      </c>
      <c r="C9" s="52"/>
      <c r="D9" s="51" t="s">
        <v>2</v>
      </c>
      <c r="E9" s="52"/>
      <c r="F9" s="6"/>
      <c r="G9" s="6"/>
    </row>
    <row r="10" spans="1:7" ht="16.899999999999999" customHeight="1" x14ac:dyDescent="0.25">
      <c r="A10" s="6"/>
      <c r="B10" s="106" t="s">
        <v>112</v>
      </c>
      <c r="C10" s="50">
        <v>25000</v>
      </c>
      <c r="D10" s="53" t="s">
        <v>55</v>
      </c>
      <c r="E10" s="50">
        <v>10000</v>
      </c>
      <c r="F10" s="6"/>
      <c r="G10" s="6"/>
    </row>
    <row r="11" spans="1:7" ht="16.899999999999999" customHeight="1" x14ac:dyDescent="0.25">
      <c r="A11" s="6"/>
      <c r="B11" s="106" t="s">
        <v>1</v>
      </c>
      <c r="C11" s="50"/>
      <c r="D11" s="53" t="s">
        <v>56</v>
      </c>
      <c r="E11" s="50"/>
      <c r="F11" s="6"/>
      <c r="G11" s="6"/>
    </row>
    <row r="12" spans="1:7" ht="25.5" x14ac:dyDescent="0.25">
      <c r="A12" s="6"/>
      <c r="B12" s="106" t="s">
        <v>16</v>
      </c>
      <c r="C12" s="50"/>
      <c r="D12" s="54" t="s">
        <v>57</v>
      </c>
      <c r="E12" s="50"/>
      <c r="F12" s="6"/>
      <c r="G12" s="6"/>
    </row>
    <row r="13" spans="1:7" ht="16.899999999999999" customHeight="1" x14ac:dyDescent="0.25">
      <c r="A13" s="6"/>
      <c r="B13" s="107" t="s">
        <v>52</v>
      </c>
      <c r="C13" s="50"/>
      <c r="D13" s="53" t="s">
        <v>58</v>
      </c>
      <c r="E13" s="50"/>
      <c r="F13" s="6"/>
      <c r="G13" s="6"/>
    </row>
    <row r="14" spans="1:7" ht="16.899999999999999" customHeight="1" x14ac:dyDescent="0.25">
      <c r="A14" s="6"/>
      <c r="B14" s="107" t="s">
        <v>53</v>
      </c>
      <c r="C14" s="50">
        <v>15</v>
      </c>
      <c r="D14" s="53" t="s">
        <v>53</v>
      </c>
      <c r="E14" s="50">
        <v>15</v>
      </c>
      <c r="F14" s="6"/>
      <c r="G14" s="6"/>
    </row>
    <row r="15" spans="1:7" ht="16.899999999999999" customHeight="1" x14ac:dyDescent="0.25">
      <c r="A15" s="6"/>
      <c r="B15" s="108" t="s">
        <v>54</v>
      </c>
      <c r="C15" s="56">
        <f>100/C14</f>
        <v>6.666666666666667</v>
      </c>
      <c r="D15" s="55" t="s">
        <v>54</v>
      </c>
      <c r="E15" s="57">
        <f>100/E14</f>
        <v>6.666666666666667</v>
      </c>
      <c r="F15" s="6"/>
      <c r="G15" s="6"/>
    </row>
    <row r="16" spans="1:7" ht="16.899999999999999" customHeight="1" x14ac:dyDescent="0.25">
      <c r="A16" s="6"/>
      <c r="B16" s="107" t="s">
        <v>3</v>
      </c>
      <c r="C16" s="50">
        <v>2</v>
      </c>
      <c r="D16" s="53" t="s">
        <v>3</v>
      </c>
      <c r="E16" s="50">
        <v>2</v>
      </c>
      <c r="F16" s="6"/>
      <c r="G16" s="6"/>
    </row>
    <row r="17" spans="1:57" ht="16.899999999999999" customHeight="1" thickBot="1" x14ac:dyDescent="0.3">
      <c r="A17" s="7"/>
      <c r="B17" s="11"/>
      <c r="C17" s="11"/>
      <c r="D17" s="58"/>
      <c r="E17" s="58"/>
      <c r="F17" s="6"/>
      <c r="G17" s="6"/>
    </row>
    <row r="18" spans="1:57" ht="16.899999999999999" customHeight="1" thickBot="1" x14ac:dyDescent="0.3">
      <c r="A18" s="6"/>
      <c r="B18" s="155" t="s">
        <v>9</v>
      </c>
      <c r="C18" s="156"/>
      <c r="D18" s="157"/>
      <c r="E18" s="59">
        <f>(SUM(C10:C12)-(SUM(C10:C12)*C15/100))/C14+(SUM(C10:C12)-0.5*(SUM(C10:C12)+SUM(C10:C12)*C15/100))*C16/100+C13</f>
        <v>1788.8888888888887</v>
      </c>
      <c r="F18" s="6"/>
      <c r="G18" s="6"/>
      <c r="I18" s="44"/>
    </row>
    <row r="19" spans="1:57" s="3" customFormat="1" ht="16.899999999999999" customHeight="1" thickBot="1" x14ac:dyDescent="0.3">
      <c r="A19" s="6"/>
      <c r="B19" s="159" t="s">
        <v>27</v>
      </c>
      <c r="C19" s="160"/>
      <c r="D19" s="161"/>
      <c r="E19" s="59">
        <f>(SUM(E10:E12)-(SUM(E10:E12)*E15/100))/E14+(SUM(E10:E12)-0.5*(SUM(E10:E12)+SUM(E10:E12)*E15/100))*E16/100+E13</f>
        <v>715.55555555555566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899999999999999" customHeight="1" thickBot="1" x14ac:dyDescent="0.3">
      <c r="A20" s="6"/>
      <c r="B20" s="162" t="s">
        <v>10</v>
      </c>
      <c r="C20" s="163"/>
      <c r="D20" s="164"/>
      <c r="E20" s="89">
        <f>SUM(E18:E19)</f>
        <v>2504.4444444444443</v>
      </c>
      <c r="F20" s="6"/>
      <c r="G20" s="6"/>
    </row>
    <row r="21" spans="1:57" x14ac:dyDescent="0.25">
      <c r="A21" s="6"/>
      <c r="B21" s="6"/>
      <c r="C21" s="6"/>
      <c r="D21" s="6"/>
      <c r="E21" s="6"/>
      <c r="F21" s="6"/>
      <c r="G21" s="6"/>
    </row>
    <row r="22" spans="1:57" x14ac:dyDescent="0.25">
      <c r="A22" s="6"/>
      <c r="B22" s="6"/>
      <c r="C22" s="6"/>
      <c r="D22" s="6"/>
      <c r="E22" s="6"/>
      <c r="F22" s="6"/>
      <c r="G22" s="6"/>
    </row>
    <row r="23" spans="1:57" x14ac:dyDescent="0.25">
      <c r="A23" s="6"/>
      <c r="B23" s="6"/>
      <c r="C23" s="6"/>
      <c r="D23" s="6"/>
      <c r="E23" s="6"/>
      <c r="F23" s="6"/>
      <c r="G23" s="6"/>
    </row>
    <row r="24" spans="1:57" x14ac:dyDescent="0.25">
      <c r="A24" s="6"/>
      <c r="B24" s="6"/>
      <c r="C24" s="6"/>
      <c r="D24" s="6"/>
      <c r="E24" s="6"/>
      <c r="F24" s="6"/>
      <c r="G24" s="6"/>
    </row>
    <row r="25" spans="1:57" x14ac:dyDescent="0.25">
      <c r="A25" s="6"/>
      <c r="B25" s="6"/>
      <c r="C25" s="6"/>
      <c r="D25" s="6"/>
      <c r="E25" s="6"/>
      <c r="F25" s="6"/>
      <c r="G25" s="6"/>
    </row>
    <row r="26" spans="1:57" x14ac:dyDescent="0.25">
      <c r="A26" s="6"/>
      <c r="B26" s="6"/>
      <c r="C26" s="6"/>
      <c r="D26" s="6"/>
      <c r="E26" s="6"/>
      <c r="F26" s="6"/>
      <c r="G26" s="6"/>
    </row>
    <row r="27" spans="1:57" x14ac:dyDescent="0.25">
      <c r="A27" s="6"/>
      <c r="B27" s="6"/>
      <c r="C27" s="6"/>
      <c r="D27" s="6"/>
      <c r="E27" s="6"/>
      <c r="F27" s="6"/>
      <c r="G27" s="6"/>
    </row>
    <row r="28" spans="1:57" x14ac:dyDescent="0.25">
      <c r="A28" s="6"/>
      <c r="B28" s="6"/>
      <c r="C28" s="6"/>
      <c r="D28" s="6"/>
      <c r="E28" s="6"/>
      <c r="F28" s="6"/>
      <c r="G28" s="6"/>
    </row>
    <row r="29" spans="1:57" x14ac:dyDescent="0.25">
      <c r="A29" s="6"/>
      <c r="B29" s="6"/>
      <c r="C29" s="6"/>
      <c r="D29" s="6"/>
      <c r="E29" s="6"/>
      <c r="F29" s="6"/>
      <c r="G29" s="6"/>
    </row>
    <row r="30" spans="1:57" x14ac:dyDescent="0.25">
      <c r="A30" s="6"/>
      <c r="B30" s="6"/>
      <c r="C30" s="6"/>
      <c r="D30" s="6"/>
      <c r="E30" s="6"/>
      <c r="F30" s="6"/>
      <c r="G30" s="6"/>
    </row>
    <row r="31" spans="1:57" x14ac:dyDescent="0.25">
      <c r="A31" s="6"/>
      <c r="B31" s="6"/>
      <c r="C31" s="6"/>
      <c r="D31" s="6"/>
      <c r="E31" s="6"/>
      <c r="F31" s="6"/>
      <c r="G31" s="6"/>
    </row>
    <row r="32" spans="1:57" x14ac:dyDescent="0.25">
      <c r="A32" s="6"/>
      <c r="B32" s="6"/>
      <c r="C32" s="6"/>
      <c r="D32" s="6"/>
      <c r="E32" s="6"/>
      <c r="F32" s="6"/>
      <c r="G32" s="6"/>
    </row>
    <row r="33" spans="1:7" x14ac:dyDescent="0.25">
      <c r="A33" s="6"/>
      <c r="B33" s="6"/>
      <c r="C33" s="6"/>
      <c r="D33" s="6"/>
      <c r="E33" s="6"/>
      <c r="F33" s="6"/>
      <c r="G33" s="6"/>
    </row>
    <row r="34" spans="1:7" x14ac:dyDescent="0.25">
      <c r="A34" s="6"/>
      <c r="B34" s="6"/>
      <c r="C34" s="6"/>
      <c r="D34" s="6"/>
      <c r="E34" s="6"/>
      <c r="F34" s="6"/>
      <c r="G34" s="6"/>
    </row>
    <row r="35" spans="1:7" x14ac:dyDescent="0.25">
      <c r="A35" s="6"/>
      <c r="B35" s="6"/>
      <c r="C35" s="6"/>
      <c r="D35" s="6"/>
      <c r="E35" s="6"/>
      <c r="F35" s="6"/>
      <c r="G35" s="6"/>
    </row>
    <row r="36" spans="1:7" x14ac:dyDescent="0.25">
      <c r="A36" s="6"/>
      <c r="B36" s="6"/>
      <c r="C36" s="6"/>
      <c r="D36" s="6"/>
      <c r="E36" s="6"/>
      <c r="F36" s="6"/>
      <c r="G36" s="6"/>
    </row>
    <row r="37" spans="1:7" x14ac:dyDescent="0.25">
      <c r="A37" s="6"/>
      <c r="B37" s="6"/>
      <c r="C37" s="6"/>
      <c r="D37" s="6"/>
      <c r="E37" s="6"/>
      <c r="F37" s="6"/>
      <c r="G37" s="6"/>
    </row>
    <row r="38" spans="1:7" s="6" customFormat="1" x14ac:dyDescent="0.25"/>
    <row r="39" spans="1:7" s="6" customFormat="1" x14ac:dyDescent="0.25"/>
    <row r="40" spans="1:7" s="6" customFormat="1" x14ac:dyDescent="0.25"/>
    <row r="41" spans="1:7" s="6" customFormat="1" x14ac:dyDescent="0.25"/>
    <row r="42" spans="1:7" s="6" customFormat="1" x14ac:dyDescent="0.25"/>
    <row r="43" spans="1:7" s="6" customFormat="1" x14ac:dyDescent="0.25"/>
    <row r="44" spans="1:7" s="6" customFormat="1" x14ac:dyDescent="0.25"/>
    <row r="45" spans="1:7" s="6" customFormat="1" x14ac:dyDescent="0.25"/>
    <row r="46" spans="1:7" s="6" customFormat="1" x14ac:dyDescent="0.25"/>
    <row r="47" spans="1:7" s="6" customFormat="1" x14ac:dyDescent="0.25"/>
    <row r="48" spans="1:7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  <row r="199" s="6" customFormat="1" x14ac:dyDescent="0.25"/>
    <row r="200" s="6" customFormat="1" x14ac:dyDescent="0.25"/>
    <row r="201" s="6" customFormat="1" x14ac:dyDescent="0.25"/>
    <row r="202" s="6" customFormat="1" x14ac:dyDescent="0.25"/>
    <row r="203" s="6" customFormat="1" x14ac:dyDescent="0.25"/>
    <row r="204" s="6" customFormat="1" x14ac:dyDescent="0.25"/>
    <row r="205" s="6" customFormat="1" x14ac:dyDescent="0.25"/>
    <row r="206" s="6" customFormat="1" x14ac:dyDescent="0.25"/>
    <row r="207" s="6" customFormat="1" x14ac:dyDescent="0.25"/>
    <row r="208" s="6" customFormat="1" x14ac:dyDescent="0.25"/>
    <row r="209" s="6" customFormat="1" x14ac:dyDescent="0.25"/>
    <row r="210" s="6" customFormat="1" x14ac:dyDescent="0.25"/>
    <row r="211" s="6" customFormat="1" x14ac:dyDescent="0.25"/>
    <row r="212" s="6" customFormat="1" x14ac:dyDescent="0.25"/>
    <row r="213" s="6" customFormat="1" x14ac:dyDescent="0.25"/>
    <row r="214" s="6" customFormat="1" x14ac:dyDescent="0.25"/>
    <row r="215" s="6" customFormat="1" x14ac:dyDescent="0.25"/>
    <row r="216" s="6" customFormat="1" x14ac:dyDescent="0.25"/>
    <row r="217" s="6" customFormat="1" x14ac:dyDescent="0.25"/>
    <row r="218" s="6" customFormat="1" x14ac:dyDescent="0.25"/>
    <row r="219" s="6" customFormat="1" x14ac:dyDescent="0.25"/>
    <row r="220" s="6" customFormat="1" x14ac:dyDescent="0.25"/>
    <row r="221" s="6" customFormat="1" x14ac:dyDescent="0.25"/>
    <row r="222" s="6" customFormat="1" x14ac:dyDescent="0.25"/>
    <row r="223" s="6" customFormat="1" x14ac:dyDescent="0.25"/>
    <row r="224" s="6" customFormat="1" x14ac:dyDescent="0.25"/>
    <row r="225" s="6" customFormat="1" x14ac:dyDescent="0.25"/>
    <row r="226" s="6" customFormat="1" x14ac:dyDescent="0.25"/>
    <row r="227" s="6" customFormat="1" x14ac:dyDescent="0.25"/>
    <row r="228" s="6" customFormat="1" x14ac:dyDescent="0.25"/>
    <row r="229" s="6" customFormat="1" x14ac:dyDescent="0.25"/>
    <row r="230" s="6" customFormat="1" x14ac:dyDescent="0.25"/>
    <row r="231" s="6" customFormat="1" x14ac:dyDescent="0.25"/>
    <row r="232" s="6" customFormat="1" x14ac:dyDescent="0.25"/>
    <row r="233" s="6" customFormat="1" x14ac:dyDescent="0.25"/>
    <row r="234" s="6" customFormat="1" x14ac:dyDescent="0.25"/>
    <row r="235" s="6" customFormat="1" x14ac:dyDescent="0.25"/>
    <row r="236" s="6" customFormat="1" x14ac:dyDescent="0.25"/>
    <row r="237" s="6" customFormat="1" x14ac:dyDescent="0.25"/>
    <row r="238" s="6" customFormat="1" x14ac:dyDescent="0.25"/>
    <row r="239" s="6" customFormat="1" x14ac:dyDescent="0.25"/>
    <row r="240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  <row r="360" s="6" customFormat="1" x14ac:dyDescent="0.25"/>
    <row r="361" s="6" customFormat="1" x14ac:dyDescent="0.25"/>
    <row r="362" s="6" customFormat="1" x14ac:dyDescent="0.25"/>
    <row r="363" s="6" customFormat="1" x14ac:dyDescent="0.25"/>
    <row r="364" s="6" customFormat="1" x14ac:dyDescent="0.25"/>
    <row r="365" s="6" customFormat="1" x14ac:dyDescent="0.25"/>
    <row r="366" s="6" customFormat="1" x14ac:dyDescent="0.25"/>
    <row r="367" s="6" customFormat="1" x14ac:dyDescent="0.25"/>
    <row r="368" s="6" customFormat="1" x14ac:dyDescent="0.25"/>
    <row r="369" s="6" customFormat="1" x14ac:dyDescent="0.25"/>
    <row r="370" s="6" customFormat="1" x14ac:dyDescent="0.25"/>
    <row r="371" s="6" customFormat="1" x14ac:dyDescent="0.25"/>
    <row r="372" s="6" customFormat="1" x14ac:dyDescent="0.25"/>
    <row r="373" s="6" customFormat="1" x14ac:dyDescent="0.25"/>
    <row r="374" s="6" customFormat="1" x14ac:dyDescent="0.25"/>
    <row r="375" s="6" customFormat="1" x14ac:dyDescent="0.25"/>
    <row r="376" s="6" customFormat="1" x14ac:dyDescent="0.25"/>
    <row r="377" s="6" customFormat="1" x14ac:dyDescent="0.25"/>
    <row r="378" s="6" customFormat="1" x14ac:dyDescent="0.25"/>
    <row r="379" s="6" customFormat="1" x14ac:dyDescent="0.25"/>
    <row r="380" s="6" customFormat="1" x14ac:dyDescent="0.25"/>
    <row r="381" s="6" customFormat="1" x14ac:dyDescent="0.25"/>
    <row r="382" s="6" customFormat="1" x14ac:dyDescent="0.25"/>
    <row r="383" s="6" customFormat="1" x14ac:dyDescent="0.25"/>
    <row r="384" s="6" customFormat="1" x14ac:dyDescent="0.25"/>
    <row r="385" s="6" customFormat="1" x14ac:dyDescent="0.25"/>
    <row r="386" s="6" customFormat="1" x14ac:dyDescent="0.25"/>
    <row r="387" s="6" customFormat="1" x14ac:dyDescent="0.25"/>
    <row r="388" s="6" customFormat="1" x14ac:dyDescent="0.25"/>
    <row r="389" s="6" customFormat="1" x14ac:dyDescent="0.25"/>
    <row r="390" s="6" customFormat="1" x14ac:dyDescent="0.25"/>
    <row r="391" s="6" customFormat="1" x14ac:dyDescent="0.25"/>
    <row r="392" s="6" customFormat="1" x14ac:dyDescent="0.25"/>
    <row r="393" s="6" customFormat="1" x14ac:dyDescent="0.25"/>
    <row r="394" s="6" customFormat="1" x14ac:dyDescent="0.25"/>
    <row r="395" s="6" customFormat="1" x14ac:dyDescent="0.25"/>
    <row r="396" s="6" customFormat="1" x14ac:dyDescent="0.25"/>
    <row r="397" s="6" customFormat="1" x14ac:dyDescent="0.25"/>
    <row r="398" s="6" customFormat="1" x14ac:dyDescent="0.25"/>
    <row r="399" s="6" customFormat="1" x14ac:dyDescent="0.25"/>
    <row r="400" s="6" customFormat="1" x14ac:dyDescent="0.25"/>
    <row r="401" s="6" customFormat="1" x14ac:dyDescent="0.25"/>
    <row r="402" s="6" customFormat="1" x14ac:dyDescent="0.25"/>
    <row r="403" s="6" customFormat="1" x14ac:dyDescent="0.25"/>
    <row r="404" s="6" customFormat="1" x14ac:dyDescent="0.25"/>
    <row r="405" s="6" customFormat="1" x14ac:dyDescent="0.25"/>
    <row r="406" s="6" customFormat="1" x14ac:dyDescent="0.25"/>
    <row r="407" s="6" customFormat="1" x14ac:dyDescent="0.25"/>
    <row r="408" s="6" customFormat="1" x14ac:dyDescent="0.25"/>
    <row r="409" s="6" customFormat="1" x14ac:dyDescent="0.25"/>
    <row r="410" s="6" customFormat="1" x14ac:dyDescent="0.25"/>
    <row r="411" s="6" customFormat="1" x14ac:dyDescent="0.25"/>
    <row r="412" s="6" customFormat="1" x14ac:dyDescent="0.25"/>
    <row r="413" s="6" customFormat="1" x14ac:dyDescent="0.25"/>
    <row r="414" s="6" customFormat="1" x14ac:dyDescent="0.25"/>
    <row r="415" s="6" customFormat="1" x14ac:dyDescent="0.25"/>
    <row r="416" s="6" customFormat="1" x14ac:dyDescent="0.25"/>
    <row r="417" s="6" customFormat="1" x14ac:dyDescent="0.25"/>
    <row r="418" s="6" customFormat="1" x14ac:dyDescent="0.25"/>
    <row r="419" s="6" customFormat="1" x14ac:dyDescent="0.25"/>
    <row r="420" s="6" customFormat="1" x14ac:dyDescent="0.25"/>
    <row r="421" s="6" customFormat="1" x14ac:dyDescent="0.25"/>
    <row r="422" s="6" customFormat="1" x14ac:dyDescent="0.25"/>
    <row r="423" s="6" customFormat="1" x14ac:dyDescent="0.25"/>
    <row r="424" s="6" customFormat="1" x14ac:dyDescent="0.25"/>
    <row r="425" s="6" customFormat="1" x14ac:dyDescent="0.25"/>
    <row r="426" s="6" customFormat="1" x14ac:dyDescent="0.25"/>
    <row r="427" s="6" customFormat="1" x14ac:dyDescent="0.25"/>
    <row r="428" s="6" customFormat="1" x14ac:dyDescent="0.25"/>
    <row r="429" s="6" customFormat="1" x14ac:dyDescent="0.25"/>
    <row r="430" s="6" customFormat="1" x14ac:dyDescent="0.25"/>
    <row r="431" s="6" customFormat="1" x14ac:dyDescent="0.25"/>
    <row r="432" s="6" customFormat="1" x14ac:dyDescent="0.25"/>
    <row r="433" s="6" customFormat="1" x14ac:dyDescent="0.25"/>
    <row r="434" s="6" customFormat="1" x14ac:dyDescent="0.25"/>
    <row r="435" s="6" customFormat="1" x14ac:dyDescent="0.25"/>
    <row r="436" s="6" customFormat="1" x14ac:dyDescent="0.25"/>
  </sheetData>
  <sheetProtection algorithmName="SHA-512" hashValue="/rTofwcKoHwRUeAu4jYasnBon39CLv3piLW9WFQPLWpzNsFH2DZ9ow7lKecKDrcqckYlGZAkZRR4A/+BaUSPjQ==" saltValue="aGt27oDa8IeyT7UW31DYIw==" spinCount="100000" sheet="1" selectLockedCells="1"/>
  <mergeCells count="7">
    <mergeCell ref="B18:D18"/>
    <mergeCell ref="B2:E2"/>
    <mergeCell ref="B19:D19"/>
    <mergeCell ref="B20:D20"/>
    <mergeCell ref="B4:E4"/>
    <mergeCell ref="B5:E5"/>
    <mergeCell ref="B7:E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10CAD-9174-4702-BD13-C7770E07FE51}">
  <sheetPr>
    <pageSetUpPr fitToPage="1"/>
  </sheetPr>
  <dimension ref="A1:X43"/>
  <sheetViews>
    <sheetView zoomScaleNormal="100" workbookViewId="0">
      <selection activeCell="C6" sqref="C6"/>
    </sheetView>
  </sheetViews>
  <sheetFormatPr defaultColWidth="9.140625" defaultRowHeight="15" x14ac:dyDescent="0.25"/>
  <cols>
    <col min="1" max="1" width="8.85546875" style="6" customWidth="1"/>
    <col min="2" max="2" width="49.5703125" bestFit="1" customWidth="1"/>
    <col min="3" max="3" width="16" bestFit="1" customWidth="1"/>
    <col min="4" max="4" width="26.42578125" bestFit="1" customWidth="1"/>
    <col min="6" max="6" width="26.42578125" bestFit="1" customWidth="1"/>
    <col min="10" max="24" width="9.140625" style="6"/>
  </cols>
  <sheetData>
    <row r="1" spans="2:9" s="6" customFormat="1" x14ac:dyDescent="0.25"/>
    <row r="2" spans="2:9" s="6" customFormat="1" ht="15.75" x14ac:dyDescent="0.25">
      <c r="B2" s="176" t="s">
        <v>116</v>
      </c>
      <c r="C2" s="177"/>
    </row>
    <row r="3" spans="2:9" s="6" customFormat="1" ht="15.75" x14ac:dyDescent="0.25">
      <c r="B3" s="178" t="s">
        <v>63</v>
      </c>
      <c r="C3" s="179"/>
    </row>
    <row r="4" spans="2:9" s="6" customFormat="1" x14ac:dyDescent="0.25"/>
    <row r="5" spans="2:9" ht="16.899999999999999" customHeight="1" x14ac:dyDescent="0.3">
      <c r="B5" s="174" t="s">
        <v>11</v>
      </c>
      <c r="C5" s="175"/>
      <c r="D5" s="9"/>
      <c r="E5" s="2"/>
      <c r="F5" s="2"/>
      <c r="G5" s="2"/>
      <c r="H5" s="4"/>
      <c r="I5" s="4"/>
    </row>
    <row r="6" spans="2:9" ht="16.899999999999999" customHeight="1" x14ac:dyDescent="0.25">
      <c r="B6" s="99" t="s">
        <v>97</v>
      </c>
      <c r="C6" s="153" t="s">
        <v>118</v>
      </c>
      <c r="D6" s="6"/>
    </row>
    <row r="7" spans="2:9" ht="16.899999999999999" customHeight="1" x14ac:dyDescent="0.25">
      <c r="B7" s="100" t="s">
        <v>59</v>
      </c>
      <c r="C7" s="103">
        <v>0</v>
      </c>
      <c r="D7" s="6"/>
    </row>
    <row r="8" spans="2:9" ht="16.899999999999999" customHeight="1" x14ac:dyDescent="0.25">
      <c r="B8" s="100" t="s">
        <v>60</v>
      </c>
      <c r="C8" s="103">
        <v>0</v>
      </c>
      <c r="D8" s="6"/>
    </row>
    <row r="9" spans="2:9" ht="16.899999999999999" customHeight="1" x14ac:dyDescent="0.25">
      <c r="B9" s="100" t="s">
        <v>61</v>
      </c>
      <c r="C9" s="103">
        <v>0</v>
      </c>
      <c r="D9" s="6"/>
    </row>
    <row r="10" spans="2:9" ht="16.899999999999999" customHeight="1" x14ac:dyDescent="0.25">
      <c r="B10" s="101" t="s">
        <v>17</v>
      </c>
      <c r="C10" s="104">
        <f>C7*C8</f>
        <v>0</v>
      </c>
      <c r="D10" s="6"/>
    </row>
    <row r="11" spans="2:9" ht="16.899999999999999" customHeight="1" x14ac:dyDescent="0.25">
      <c r="B11" s="101" t="s">
        <v>48</v>
      </c>
      <c r="C11" s="104">
        <f>C10*C9*10000/1000</f>
        <v>0</v>
      </c>
      <c r="D11" s="6"/>
    </row>
    <row r="12" spans="2:9" ht="16.899999999999999" customHeight="1" x14ac:dyDescent="0.25">
      <c r="B12" s="6"/>
      <c r="C12" s="6"/>
      <c r="D12" s="6"/>
    </row>
    <row r="13" spans="2:9" ht="16.899999999999999" customHeight="1" x14ac:dyDescent="0.25">
      <c r="B13" s="6"/>
      <c r="C13" s="6"/>
      <c r="D13" s="6"/>
    </row>
    <row r="14" spans="2:9" ht="16.899999999999999" customHeight="1" x14ac:dyDescent="0.25">
      <c r="B14" s="99" t="s">
        <v>99</v>
      </c>
      <c r="C14" s="153" t="s">
        <v>118</v>
      </c>
      <c r="D14" s="6"/>
    </row>
    <row r="15" spans="2:9" ht="16.899999999999999" customHeight="1" x14ac:dyDescent="0.25">
      <c r="B15" s="100" t="s">
        <v>59</v>
      </c>
      <c r="C15" s="103">
        <v>0</v>
      </c>
      <c r="D15" s="6"/>
    </row>
    <row r="16" spans="2:9" ht="16.899999999999999" customHeight="1" x14ac:dyDescent="0.25">
      <c r="B16" s="100" t="s">
        <v>60</v>
      </c>
      <c r="C16" s="103">
        <v>0</v>
      </c>
      <c r="D16" s="6"/>
    </row>
    <row r="17" spans="1:24" s="3" customFormat="1" ht="16.899999999999999" customHeight="1" x14ac:dyDescent="0.25">
      <c r="A17" s="6"/>
      <c r="B17" s="100" t="s">
        <v>61</v>
      </c>
      <c r="C17" s="103">
        <v>0</v>
      </c>
      <c r="D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16.899999999999999" customHeight="1" x14ac:dyDescent="0.25">
      <c r="B18" s="101" t="s">
        <v>17</v>
      </c>
      <c r="C18" s="104">
        <f>C15*C16</f>
        <v>0</v>
      </c>
      <c r="D18" s="6"/>
    </row>
    <row r="19" spans="1:24" ht="16.899999999999999" customHeight="1" x14ac:dyDescent="0.25">
      <c r="B19" s="101" t="s">
        <v>48</v>
      </c>
      <c r="C19" s="104">
        <f>C18*C17*10000/1000</f>
        <v>0</v>
      </c>
      <c r="D19" s="6"/>
    </row>
    <row r="20" spans="1:24" ht="16.899999999999999" customHeight="1" x14ac:dyDescent="0.25">
      <c r="B20" s="6"/>
      <c r="C20" s="6"/>
      <c r="D20" s="6"/>
    </row>
    <row r="21" spans="1:24" ht="16.899999999999999" customHeight="1" x14ac:dyDescent="0.25">
      <c r="B21" s="6"/>
      <c r="C21" s="6"/>
      <c r="D21" s="6"/>
    </row>
    <row r="22" spans="1:24" ht="16.899999999999999" customHeight="1" x14ac:dyDescent="0.25">
      <c r="B22" s="99" t="s">
        <v>98</v>
      </c>
      <c r="C22" s="153" t="s">
        <v>118</v>
      </c>
      <c r="D22" s="6"/>
    </row>
    <row r="23" spans="1:24" ht="16.899999999999999" customHeight="1" x14ac:dyDescent="0.25">
      <c r="B23" s="100" t="s">
        <v>59</v>
      </c>
      <c r="C23" s="103">
        <v>0</v>
      </c>
      <c r="D23" s="6"/>
      <c r="E23" s="6"/>
      <c r="F23" s="6"/>
      <c r="G23" s="6"/>
      <c r="H23" s="6"/>
      <c r="I23" s="6"/>
    </row>
    <row r="24" spans="1:24" s="6" customFormat="1" ht="16.899999999999999" customHeight="1" x14ac:dyDescent="0.25">
      <c r="B24" s="100" t="s">
        <v>60</v>
      </c>
      <c r="C24" s="103">
        <v>0</v>
      </c>
    </row>
    <row r="25" spans="1:24" s="6" customFormat="1" ht="16.899999999999999" customHeight="1" x14ac:dyDescent="0.25">
      <c r="B25" s="100" t="s">
        <v>61</v>
      </c>
      <c r="C25" s="103">
        <v>0</v>
      </c>
      <c r="E25" s="180" t="s">
        <v>115</v>
      </c>
      <c r="F25" s="181"/>
      <c r="G25" s="181"/>
      <c r="H25" s="182"/>
    </row>
    <row r="26" spans="1:24" s="6" customFormat="1" ht="16.899999999999999" customHeight="1" x14ac:dyDescent="0.25">
      <c r="B26" s="101" t="s">
        <v>17</v>
      </c>
      <c r="C26" s="104">
        <f>C23*C24</f>
        <v>0</v>
      </c>
      <c r="E26" s="183" t="s">
        <v>114</v>
      </c>
      <c r="F26" s="184"/>
      <c r="G26" s="184"/>
      <c r="H26" s="185"/>
    </row>
    <row r="27" spans="1:24" s="6" customFormat="1" ht="16.899999999999999" customHeight="1" x14ac:dyDescent="0.25">
      <c r="B27" s="101" t="s">
        <v>48</v>
      </c>
      <c r="C27" s="104">
        <f>C26*C25*10000/1000</f>
        <v>0</v>
      </c>
    </row>
    <row r="28" spans="1:24" s="6" customFormat="1" x14ac:dyDescent="0.25">
      <c r="B28" s="10"/>
      <c r="C28" s="7"/>
    </row>
    <row r="29" spans="1:24" s="6" customFormat="1" x14ac:dyDescent="0.25">
      <c r="B29" s="10"/>
      <c r="C29" s="7"/>
    </row>
    <row r="30" spans="1:24" s="6" customFormat="1" x14ac:dyDescent="0.25">
      <c r="B30" s="10"/>
      <c r="C30" s="7"/>
    </row>
    <row r="31" spans="1:24" s="6" customFormat="1" x14ac:dyDescent="0.25">
      <c r="B31" s="10"/>
      <c r="C31" s="7"/>
    </row>
    <row r="32" spans="1:24" s="6" customFormat="1" x14ac:dyDescent="0.25">
      <c r="B32" s="10"/>
      <c r="C32" s="7"/>
    </row>
    <row r="33" spans="2:5" s="6" customFormat="1" x14ac:dyDescent="0.25">
      <c r="B33" s="10"/>
      <c r="C33" s="7"/>
    </row>
    <row r="34" spans="2:5" s="6" customFormat="1" x14ac:dyDescent="0.25">
      <c r="B34" s="10"/>
      <c r="C34" s="7"/>
    </row>
    <row r="35" spans="2:5" s="6" customFormat="1" x14ac:dyDescent="0.25">
      <c r="B35" s="10"/>
      <c r="C35" s="7"/>
    </row>
    <row r="36" spans="2:5" s="6" customFormat="1" x14ac:dyDescent="0.25">
      <c r="B36" s="10"/>
      <c r="C36" s="7"/>
    </row>
    <row r="37" spans="2:5" s="6" customFormat="1" x14ac:dyDescent="0.25">
      <c r="B37" s="10"/>
      <c r="C37" s="7"/>
    </row>
    <row r="38" spans="2:5" s="6" customFormat="1" x14ac:dyDescent="0.25">
      <c r="B38" s="10"/>
      <c r="C38" s="7"/>
    </row>
    <row r="39" spans="2:5" s="6" customFormat="1" x14ac:dyDescent="0.25">
      <c r="B39" s="10"/>
      <c r="C39" s="7"/>
    </row>
    <row r="40" spans="2:5" s="6" customFormat="1" x14ac:dyDescent="0.25">
      <c r="B40" s="10"/>
      <c r="C40" s="7"/>
    </row>
    <row r="41" spans="2:5" s="6" customFormat="1" ht="173.45" customHeight="1" x14ac:dyDescent="0.25">
      <c r="B41" s="11"/>
      <c r="C41" s="12"/>
      <c r="D41" s="12"/>
      <c r="E41" s="12"/>
    </row>
    <row r="42" spans="2:5" s="6" customFormat="1" x14ac:dyDescent="0.25">
      <c r="B42" s="11"/>
      <c r="C42" s="12"/>
      <c r="D42" s="12"/>
      <c r="E42" s="12"/>
    </row>
    <row r="43" spans="2:5" s="6" customFormat="1" x14ac:dyDescent="0.25">
      <c r="B43" s="11"/>
      <c r="C43" s="12"/>
      <c r="D43" s="12"/>
      <c r="E43" s="12"/>
    </row>
  </sheetData>
  <sheetProtection algorithmName="SHA-512" hashValue="0SlOqQmdOPHX2FlyOlK9BI02Db2ge1nqI2JsDQQhfjdMYRNuckpuUAC0mFLFRCnxh+bEwptKNIhXhJib7MZ1Og==" saltValue="NoAG1/lvMrlMXn7YXX070Q==" spinCount="100000" sheet="1" selectLockedCells="1"/>
  <mergeCells count="5">
    <mergeCell ref="B5:C5"/>
    <mergeCell ref="B2:C2"/>
    <mergeCell ref="B3:C3"/>
    <mergeCell ref="E25:H25"/>
    <mergeCell ref="E26:H26"/>
  </mergeCells>
  <dataValidations count="1">
    <dataValidation type="list" allowBlank="1" showInputMessage="1" showErrorMessage="1" sqref="C6 C14 C22" xr:uid="{61146F7C-2D40-4F5C-9D9B-BC59E7F3D066}">
      <formula1>"Aardappelen,Spinazie,Bloemkool,Prei,Ui,Courgette,Andere teelt"</formula1>
    </dataValidation>
  </dataValidations>
  <pageMargins left="0.7" right="0.7" top="0.75" bottom="0.75" header="0.3" footer="0.3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4F35A-FDC9-43BD-BF7A-8F8F7FBF58F1}">
  <dimension ref="A1:AK150"/>
  <sheetViews>
    <sheetView workbookViewId="0">
      <selection activeCell="C15" sqref="C15"/>
    </sheetView>
  </sheetViews>
  <sheetFormatPr defaultRowHeight="15" x14ac:dyDescent="0.25"/>
  <cols>
    <col min="1" max="1" width="8.85546875" style="6"/>
    <col min="2" max="2" width="45.140625" customWidth="1"/>
    <col min="3" max="3" width="18.140625" bestFit="1" customWidth="1"/>
    <col min="4" max="4" width="38.7109375" customWidth="1"/>
    <col min="5" max="5" width="18.140625" bestFit="1" customWidth="1"/>
    <col min="6" max="6" width="4.42578125" style="6" customWidth="1"/>
    <col min="7" max="7" width="49.5703125" bestFit="1" customWidth="1"/>
    <col min="9" max="9" width="26.42578125" style="6" bestFit="1" customWidth="1"/>
    <col min="10" max="10" width="9.140625" style="6"/>
    <col min="11" max="11" width="26.42578125" style="6" bestFit="1" customWidth="1"/>
    <col min="12" max="37" width="9.140625" style="6"/>
  </cols>
  <sheetData>
    <row r="1" spans="2:8" s="6" customFormat="1" x14ac:dyDescent="0.25"/>
    <row r="2" spans="2:8" ht="18.75" x14ac:dyDescent="0.3">
      <c r="B2" s="158" t="s">
        <v>12</v>
      </c>
      <c r="C2" s="158"/>
      <c r="D2" s="158"/>
      <c r="E2" s="158"/>
      <c r="F2" s="158"/>
      <c r="G2" s="158"/>
      <c r="H2" s="158"/>
    </row>
    <row r="3" spans="2:8" s="6" customFormat="1" x14ac:dyDescent="0.25">
      <c r="B3" s="46"/>
      <c r="C3" s="46"/>
      <c r="D3" s="46"/>
      <c r="E3" s="46"/>
      <c r="F3" s="46"/>
      <c r="G3" s="46"/>
      <c r="H3" s="46"/>
    </row>
    <row r="4" spans="2:8" s="6" customFormat="1" ht="15.75" x14ac:dyDescent="0.25">
      <c r="B4" s="165" t="s">
        <v>49</v>
      </c>
      <c r="C4" s="189"/>
      <c r="D4" s="189"/>
      <c r="E4" s="190"/>
      <c r="F4" s="46"/>
      <c r="G4" s="46"/>
      <c r="H4" s="46"/>
    </row>
    <row r="5" spans="2:8" s="6" customFormat="1" ht="15.75" x14ac:dyDescent="0.25">
      <c r="B5" s="168" t="s">
        <v>95</v>
      </c>
      <c r="C5" s="191"/>
      <c r="D5" s="191"/>
      <c r="E5" s="192"/>
      <c r="F5" s="46"/>
      <c r="G5" s="46"/>
      <c r="H5" s="46"/>
    </row>
    <row r="6" spans="2:8" s="6" customFormat="1" ht="15.75" x14ac:dyDescent="0.25">
      <c r="B6" s="168" t="s">
        <v>50</v>
      </c>
      <c r="C6" s="191"/>
      <c r="D6" s="191"/>
      <c r="E6" s="192"/>
      <c r="F6" s="46"/>
      <c r="G6" s="46"/>
      <c r="H6" s="46"/>
    </row>
    <row r="7" spans="2:8" s="6" customFormat="1" ht="15.75" x14ac:dyDescent="0.25">
      <c r="B7" s="90"/>
      <c r="C7" s="93"/>
      <c r="D7" s="93"/>
      <c r="E7" s="94"/>
      <c r="F7" s="46"/>
      <c r="G7" s="46"/>
      <c r="H7" s="46"/>
    </row>
    <row r="8" spans="2:8" s="6" customFormat="1" ht="15.75" x14ac:dyDescent="0.25">
      <c r="B8" s="168" t="s">
        <v>96</v>
      </c>
      <c r="C8" s="191"/>
      <c r="D8" s="191"/>
      <c r="E8" s="192"/>
      <c r="F8" s="46"/>
      <c r="G8" s="46"/>
      <c r="H8" s="46"/>
    </row>
    <row r="9" spans="2:8" s="6" customFormat="1" ht="15.75" x14ac:dyDescent="0.25">
      <c r="B9" s="95"/>
      <c r="C9" s="96"/>
      <c r="D9" s="96"/>
      <c r="E9" s="97"/>
      <c r="F9" s="46"/>
      <c r="G9" s="46"/>
      <c r="H9" s="46"/>
    </row>
    <row r="10" spans="2:8" x14ac:dyDescent="0.25">
      <c r="B10" s="6"/>
      <c r="C10" s="6"/>
      <c r="D10" s="6"/>
      <c r="E10" s="6"/>
      <c r="H10" s="6"/>
    </row>
    <row r="11" spans="2:8" ht="16.899999999999999" customHeight="1" x14ac:dyDescent="0.25">
      <c r="B11" s="186" t="s">
        <v>100</v>
      </c>
      <c r="C11" s="186"/>
      <c r="D11" s="186"/>
      <c r="E11" s="186"/>
      <c r="G11" s="187" t="s">
        <v>8</v>
      </c>
      <c r="H11" s="188"/>
    </row>
    <row r="12" spans="2:8" ht="16.899999999999999" customHeight="1" x14ac:dyDescent="0.25">
      <c r="B12" s="13"/>
      <c r="C12" s="14"/>
      <c r="D12" s="14"/>
      <c r="E12" s="14"/>
      <c r="G12" s="15"/>
      <c r="H12" s="16"/>
    </row>
    <row r="13" spans="2:8" ht="16.899999999999999" customHeight="1" x14ac:dyDescent="0.25">
      <c r="B13" s="99" t="s">
        <v>4</v>
      </c>
      <c r="C13" s="121"/>
      <c r="D13" s="99" t="s">
        <v>19</v>
      </c>
      <c r="E13" s="1"/>
      <c r="G13" s="123" t="s">
        <v>66</v>
      </c>
      <c r="H13" s="102">
        <v>0</v>
      </c>
    </row>
    <row r="14" spans="2:8" ht="16.899999999999999" customHeight="1" x14ac:dyDescent="0.25">
      <c r="B14" s="100" t="s">
        <v>62</v>
      </c>
      <c r="C14" s="116">
        <v>0</v>
      </c>
      <c r="D14" s="100" t="s">
        <v>65</v>
      </c>
      <c r="E14" s="116">
        <v>0</v>
      </c>
      <c r="G14" s="100" t="s">
        <v>67</v>
      </c>
      <c r="H14" s="102">
        <v>0</v>
      </c>
    </row>
    <row r="15" spans="2:8" ht="16.899999999999999" customHeight="1" x14ac:dyDescent="0.25">
      <c r="B15" s="100" t="s">
        <v>113</v>
      </c>
      <c r="C15" s="116">
        <v>0</v>
      </c>
      <c r="D15" s="100" t="s">
        <v>113</v>
      </c>
      <c r="E15" s="116">
        <v>0</v>
      </c>
      <c r="G15" s="100" t="s">
        <v>68</v>
      </c>
      <c r="H15" s="102">
        <v>0</v>
      </c>
    </row>
    <row r="16" spans="2:8" ht="16.899999999999999" customHeight="1" x14ac:dyDescent="0.25">
      <c r="B16" s="110" t="s">
        <v>6</v>
      </c>
      <c r="C16" s="117">
        <v>0.25</v>
      </c>
      <c r="D16" s="110" t="s">
        <v>7</v>
      </c>
      <c r="E16" s="117">
        <v>0.6</v>
      </c>
      <c r="G16" s="98" t="s">
        <v>69</v>
      </c>
      <c r="H16" s="102">
        <v>15</v>
      </c>
    </row>
    <row r="17" spans="2:8" ht="16.899999999999999" customHeight="1" x14ac:dyDescent="0.25">
      <c r="B17" s="111"/>
      <c r="C17" s="118"/>
      <c r="D17" s="122" t="s">
        <v>51</v>
      </c>
      <c r="E17" s="103">
        <v>15</v>
      </c>
      <c r="G17" s="109" t="s">
        <v>101</v>
      </c>
      <c r="H17" s="115">
        <f>(H13+H14+H15)*H16</f>
        <v>0</v>
      </c>
    </row>
    <row r="18" spans="2:8" ht="16.899999999999999" customHeight="1" x14ac:dyDescent="0.25">
      <c r="B18" s="112" t="s">
        <v>14</v>
      </c>
      <c r="C18" s="119">
        <f>C19*(SUM('2.Teelten op het bedrijf'!$C$8,'2.Teelten op het bedrijf'!$C$16,'2.Teelten op het bedrijf'!$C$24))</f>
        <v>0</v>
      </c>
      <c r="D18" s="112" t="s">
        <v>21</v>
      </c>
      <c r="E18" s="119">
        <f>E19*(SUM('2.Teelten op het bedrijf'!$C$8,'2.Teelten op het bedrijf'!$C$16,'2.Teelten op het bedrijf'!$C$24))</f>
        <v>0</v>
      </c>
      <c r="G18" s="75" t="s">
        <v>15</v>
      </c>
      <c r="H18" s="114">
        <f>H17*(SUM('2.Teelten op het bedrijf'!$C$8,'2.Teelten op het bedrijf'!$C$16,'2.Teelten op het bedrijf'!$C$24))</f>
        <v>0</v>
      </c>
    </row>
    <row r="19" spans="2:8" s="6" customFormat="1" ht="16.899999999999999" customHeight="1" x14ac:dyDescent="0.25">
      <c r="B19" s="113" t="s">
        <v>13</v>
      </c>
      <c r="C19" s="120">
        <f>C16*C14*C15</f>
        <v>0</v>
      </c>
      <c r="D19" s="113" t="s">
        <v>20</v>
      </c>
      <c r="E19" s="120">
        <f>E14*E15*E16+E17*E15</f>
        <v>0</v>
      </c>
      <c r="G19" s="126" t="s">
        <v>72</v>
      </c>
      <c r="H19" s="127">
        <f>SUM(C36:E36)</f>
        <v>0</v>
      </c>
    </row>
    <row r="20" spans="2:8" s="6" customFormat="1" ht="16.899999999999999" customHeight="1" x14ac:dyDescent="0.25">
      <c r="B20" s="124" t="s">
        <v>70</v>
      </c>
      <c r="C20" s="125">
        <f>SUM(C34:E34)</f>
        <v>0</v>
      </c>
      <c r="D20" s="124" t="s">
        <v>71</v>
      </c>
      <c r="E20" s="125">
        <f>SUM(C35:E35)</f>
        <v>0</v>
      </c>
    </row>
    <row r="21" spans="2:8" s="6" customFormat="1" x14ac:dyDescent="0.25">
      <c r="B21" s="84"/>
      <c r="C21" s="85"/>
      <c r="D21" s="84"/>
      <c r="E21" s="85"/>
    </row>
    <row r="22" spans="2:8" s="6" customFormat="1" ht="27" hidden="1" customHeight="1" x14ac:dyDescent="0.25">
      <c r="B22" s="84"/>
      <c r="C22" s="85"/>
      <c r="D22" s="84"/>
      <c r="E22" s="85"/>
    </row>
    <row r="23" spans="2:8" s="6" customFormat="1" hidden="1" x14ac:dyDescent="0.25">
      <c r="B23" s="84"/>
      <c r="C23" s="85"/>
      <c r="D23" s="84"/>
      <c r="E23" s="85"/>
    </row>
    <row r="24" spans="2:8" s="6" customFormat="1" ht="15.75" hidden="1" thickBot="1" x14ac:dyDescent="0.3">
      <c r="B24" s="83" t="s">
        <v>85</v>
      </c>
    </row>
    <row r="25" spans="2:8" s="6" customFormat="1" hidden="1" x14ac:dyDescent="0.25">
      <c r="B25" s="20" t="s">
        <v>38</v>
      </c>
      <c r="C25" s="21"/>
      <c r="D25" s="21"/>
      <c r="E25" s="24"/>
      <c r="G25" s="9"/>
    </row>
    <row r="26" spans="2:8" s="6" customFormat="1" hidden="1" x14ac:dyDescent="0.25">
      <c r="B26" s="22" t="s">
        <v>37</v>
      </c>
      <c r="C26" s="19" t="str">
        <f>'2.Teelten op het bedrijf'!C6</f>
        <v>Andere teelt</v>
      </c>
      <c r="D26" s="19" t="str">
        <f>'2.Teelten op het bedrijf'!C14</f>
        <v>Andere teelt</v>
      </c>
      <c r="E26" s="25" t="str">
        <f>'2.Teelten op het bedrijf'!C22</f>
        <v>Andere teelt</v>
      </c>
      <c r="G26" s="9"/>
    </row>
    <row r="27" spans="2:8" s="6" customFormat="1" hidden="1" x14ac:dyDescent="0.25">
      <c r="B27" s="23" t="s">
        <v>81</v>
      </c>
      <c r="C27" s="82">
        <f>C19*'2.Teelten op het bedrijf'!$C$7</f>
        <v>0</v>
      </c>
      <c r="D27" s="82">
        <f>C19*'2.Teelten op het bedrijf'!$C$15</f>
        <v>0</v>
      </c>
      <c r="E27" s="82">
        <f>C19*'2.Teelten op het bedrijf'!$C$23</f>
        <v>0</v>
      </c>
      <c r="G27" s="7"/>
    </row>
    <row r="28" spans="2:8" s="6" customFormat="1" hidden="1" x14ac:dyDescent="0.25">
      <c r="B28" s="23" t="s">
        <v>82</v>
      </c>
      <c r="C28" s="82">
        <f>E19*'2.Teelten op het bedrijf'!$C$7</f>
        <v>0</v>
      </c>
      <c r="D28" s="82">
        <f>E19*'2.Teelten op het bedrijf'!$C$15</f>
        <v>0</v>
      </c>
      <c r="E28" s="82">
        <f>E19*'2.Teelten op het bedrijf'!$C$23</f>
        <v>0</v>
      </c>
      <c r="G28" s="7"/>
    </row>
    <row r="29" spans="2:8" s="6" customFormat="1" hidden="1" x14ac:dyDescent="0.25">
      <c r="B29" s="23" t="s">
        <v>83</v>
      </c>
      <c r="C29" s="82">
        <f>H17*'2.Teelten op het bedrijf'!$C$7</f>
        <v>0</v>
      </c>
      <c r="D29" s="82">
        <f>H17*'2.Teelten op het bedrijf'!$C$15</f>
        <v>0</v>
      </c>
      <c r="E29" s="82">
        <f>H17*'2.Teelten op het bedrijf'!$C$23</f>
        <v>0</v>
      </c>
      <c r="G29" s="7"/>
    </row>
    <row r="30" spans="2:8" s="6" customFormat="1" ht="15.75" hidden="1" thickBot="1" x14ac:dyDescent="0.3">
      <c r="B30" s="64" t="s">
        <v>84</v>
      </c>
      <c r="C30" s="62">
        <f>SUM(C27:C29)</f>
        <v>0</v>
      </c>
      <c r="D30" s="62">
        <f t="shared" ref="D30:E30" si="0">SUM(D27:D29)</f>
        <v>0</v>
      </c>
      <c r="E30" s="63">
        <f t="shared" si="0"/>
        <v>0</v>
      </c>
      <c r="G30" s="18"/>
    </row>
    <row r="31" spans="2:8" s="6" customFormat="1" ht="15.75" hidden="1" thickBot="1" x14ac:dyDescent="0.3">
      <c r="B31" s="7"/>
      <c r="E31" s="9"/>
      <c r="F31" s="9"/>
    </row>
    <row r="32" spans="2:8" s="6" customFormat="1" hidden="1" x14ac:dyDescent="0.25">
      <c r="B32" s="20" t="s">
        <v>38</v>
      </c>
      <c r="C32" s="21"/>
      <c r="D32" s="21"/>
      <c r="E32" s="24"/>
      <c r="F32" s="7"/>
    </row>
    <row r="33" spans="2:6" s="6" customFormat="1" hidden="1" x14ac:dyDescent="0.25">
      <c r="B33" s="22" t="s">
        <v>37</v>
      </c>
      <c r="C33" s="19" t="s">
        <v>46</v>
      </c>
      <c r="D33" s="19" t="s">
        <v>47</v>
      </c>
      <c r="E33" s="25" t="s">
        <v>31</v>
      </c>
      <c r="F33" s="7"/>
    </row>
    <row r="34" spans="2:6" s="6" customFormat="1" hidden="1" x14ac:dyDescent="0.25">
      <c r="B34" s="23" t="s">
        <v>70</v>
      </c>
      <c r="C34" s="60">
        <f>IFERROR(C27/'2.Teelten op het bedrijf'!$C$11,0)</f>
        <v>0</v>
      </c>
      <c r="D34" s="60">
        <f>IFERROR(D27/'2.Teelten op het bedrijf'!$C$19,0)</f>
        <v>0</v>
      </c>
      <c r="E34" s="61">
        <f>IFERROR(E27/'2.Teelten op het bedrijf'!$C$27,0)</f>
        <v>0</v>
      </c>
      <c r="F34" s="7"/>
    </row>
    <row r="35" spans="2:6" s="6" customFormat="1" hidden="1" x14ac:dyDescent="0.25">
      <c r="B35" s="23" t="s">
        <v>71</v>
      </c>
      <c r="C35" s="60">
        <f>IFERROR(C28/'2.Teelten op het bedrijf'!$C$11,0)</f>
        <v>0</v>
      </c>
      <c r="D35" s="60">
        <f>IFERROR(D28/'2.Teelten op het bedrijf'!$C$19,0)</f>
        <v>0</v>
      </c>
      <c r="E35" s="61">
        <f>IFERROR(E28/'2.Teelten op het bedrijf'!$C$27,0)</f>
        <v>0</v>
      </c>
      <c r="F35" s="18"/>
    </row>
    <row r="36" spans="2:6" s="6" customFormat="1" hidden="1" x14ac:dyDescent="0.25">
      <c r="B36" s="23" t="s">
        <v>72</v>
      </c>
      <c r="C36" s="60">
        <f>IFERROR(C29/'2.Teelten op het bedrijf'!$C$11,0)</f>
        <v>0</v>
      </c>
      <c r="D36" s="60">
        <f>IFERROR(D29/'2.Teelten op het bedrijf'!$C$19,0)</f>
        <v>0</v>
      </c>
      <c r="E36" s="61">
        <f>IFERROR(E29/'2.Teelten op het bedrijf'!$C$27,0)</f>
        <v>0</v>
      </c>
      <c r="F36" s="7"/>
    </row>
    <row r="37" spans="2:6" s="6" customFormat="1" ht="15.75" hidden="1" thickBot="1" x14ac:dyDescent="0.3">
      <c r="B37" s="64" t="s">
        <v>73</v>
      </c>
      <c r="C37" s="80">
        <f>SUM(C34:C36)</f>
        <v>0</v>
      </c>
      <c r="D37" s="80">
        <f>SUM(D34:D36)</f>
        <v>0</v>
      </c>
      <c r="E37" s="81">
        <f>SUM(E34:E36)</f>
        <v>0</v>
      </c>
      <c r="F37" s="9"/>
    </row>
    <row r="38" spans="2:6" s="6" customFormat="1" hidden="1" x14ac:dyDescent="0.25">
      <c r="E38" s="17"/>
      <c r="F38" s="7"/>
    </row>
    <row r="39" spans="2:6" s="6" customFormat="1" hidden="1" x14ac:dyDescent="0.25">
      <c r="E39" s="10"/>
      <c r="F39" s="7"/>
    </row>
    <row r="40" spans="2:6" s="6" customFormat="1" hidden="1" x14ac:dyDescent="0.25">
      <c r="B40" s="6" t="s">
        <v>35</v>
      </c>
      <c r="C40" s="6" t="s">
        <v>36</v>
      </c>
      <c r="E40" s="10"/>
      <c r="F40" s="7"/>
    </row>
    <row r="41" spans="2:6" s="6" customFormat="1" hidden="1" x14ac:dyDescent="0.25">
      <c r="B41" s="6" t="s">
        <v>4</v>
      </c>
      <c r="C41" s="6" t="s">
        <v>40</v>
      </c>
      <c r="E41" s="10"/>
      <c r="F41" s="18"/>
    </row>
    <row r="42" spans="2:6" s="6" customFormat="1" hidden="1" x14ac:dyDescent="0.25">
      <c r="B42" s="6" t="s">
        <v>19</v>
      </c>
      <c r="C42" s="6" t="s">
        <v>39</v>
      </c>
    </row>
    <row r="43" spans="2:6" s="6" customFormat="1" hidden="1" x14ac:dyDescent="0.25">
      <c r="B43" s="6" t="s">
        <v>34</v>
      </c>
      <c r="C43" s="6" t="s">
        <v>41</v>
      </c>
    </row>
    <row r="44" spans="2:6" s="6" customFormat="1" hidden="1" x14ac:dyDescent="0.25"/>
    <row r="45" spans="2:6" s="6" customFormat="1" hidden="1" x14ac:dyDescent="0.25"/>
    <row r="46" spans="2:6" s="6" customFormat="1" hidden="1" x14ac:dyDescent="0.25"/>
    <row r="47" spans="2:6" s="6" customFormat="1" hidden="1" x14ac:dyDescent="0.25"/>
    <row r="48" spans="2:6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</sheetData>
  <sheetProtection algorithmName="SHA-512" hashValue="SaWyyuHlrTrCTXhEwTagufL0tDX4nkSFmpio1lD+J2mYNf8fW8njYdk10artsTb1x2sZg5/iORHmmukJMzsKHw==" saltValue="EnpGM/nB99PG97CA1YRKHw==" spinCount="100000" sheet="1" selectLockedCells="1"/>
  <mergeCells count="7">
    <mergeCell ref="B11:E11"/>
    <mergeCell ref="G11:H11"/>
    <mergeCell ref="B2:H2"/>
    <mergeCell ref="B4:E4"/>
    <mergeCell ref="B5:E5"/>
    <mergeCell ref="B8:E8"/>
    <mergeCell ref="B6:E6"/>
  </mergeCells>
  <dataValidations count="1">
    <dataValidation type="list" allowBlank="1" showInputMessage="1" showErrorMessage="1" sqref="F31 F37 C26:E26 G26 C33:E33" xr:uid="{41E4963E-AFC3-4FD2-84AD-B9D88E4C02DC}">
      <formula1>"Aardappelen,Spinazie,Bloemkool,Prei,Ui,Courgette"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244DA-4393-4BDB-B3EC-54C7847DFA9A}">
  <sheetPr>
    <pageSetUpPr fitToPage="1"/>
  </sheetPr>
  <dimension ref="A1:L179"/>
  <sheetViews>
    <sheetView workbookViewId="0">
      <selection activeCell="C6" sqref="C6"/>
    </sheetView>
  </sheetViews>
  <sheetFormatPr defaultColWidth="9.140625" defaultRowHeight="15" x14ac:dyDescent="0.25"/>
  <cols>
    <col min="1" max="1" width="8.85546875" style="58" customWidth="1"/>
    <col min="2" max="2" width="66.140625" style="79" customWidth="1"/>
    <col min="3" max="3" width="27.28515625" style="79" bestFit="1" customWidth="1"/>
    <col min="4" max="4" width="30.28515625" style="58" bestFit="1" customWidth="1"/>
    <col min="5" max="5" width="30.28515625" style="79" bestFit="1" customWidth="1"/>
    <col min="6" max="6" width="15.7109375" customWidth="1"/>
    <col min="7" max="7" width="3" style="6" bestFit="1" customWidth="1"/>
    <col min="8" max="8" width="19.5703125" style="6" bestFit="1" customWidth="1"/>
    <col min="9" max="9" width="26.42578125" style="6" bestFit="1" customWidth="1"/>
    <col min="10" max="10" width="9.140625" style="6"/>
    <col min="11" max="11" width="26.42578125" style="6" bestFit="1" customWidth="1"/>
    <col min="12" max="12" width="9.140625" style="6"/>
  </cols>
  <sheetData>
    <row r="1" spans="1:8" s="6" customFormat="1" x14ac:dyDescent="0.25">
      <c r="A1" s="58"/>
      <c r="B1" s="58"/>
      <c r="C1" s="58"/>
      <c r="D1" s="58"/>
      <c r="E1" s="58"/>
    </row>
    <row r="2" spans="1:8" s="6" customFormat="1" x14ac:dyDescent="0.25">
      <c r="A2" s="58"/>
      <c r="B2" s="58"/>
      <c r="C2" s="58"/>
      <c r="D2" s="58"/>
      <c r="E2" s="58"/>
    </row>
    <row r="3" spans="1:8" ht="18.75" x14ac:dyDescent="0.25">
      <c r="B3" s="195" t="s">
        <v>79</v>
      </c>
      <c r="C3" s="195"/>
      <c r="D3" s="195"/>
      <c r="E3" s="195"/>
      <c r="F3" s="6"/>
    </row>
    <row r="4" spans="1:8" s="6" customFormat="1" x14ac:dyDescent="0.25">
      <c r="A4" s="58"/>
      <c r="B4" s="58"/>
      <c r="C4" s="58"/>
      <c r="D4" s="58"/>
      <c r="E4" s="58"/>
    </row>
    <row r="5" spans="1:8" s="6" customFormat="1" ht="18.75" x14ac:dyDescent="0.25">
      <c r="A5" s="58"/>
      <c r="B5" s="58"/>
      <c r="C5" s="128" t="str">
        <f>'2.Teelten op het bedrijf'!C6</f>
        <v>Andere teelt</v>
      </c>
      <c r="D5" s="128" t="str">
        <f>'2.Teelten op het bedrijf'!C14</f>
        <v>Andere teelt</v>
      </c>
      <c r="E5" s="128" t="str">
        <f>'2.Teelten op het bedrijf'!C22</f>
        <v>Andere teelt</v>
      </c>
    </row>
    <row r="6" spans="1:8" s="6" customFormat="1" ht="28.9" customHeight="1" x14ac:dyDescent="0.25">
      <c r="A6" s="58"/>
      <c r="B6" s="193" t="s">
        <v>117</v>
      </c>
      <c r="C6" s="70" t="s">
        <v>74</v>
      </c>
      <c r="D6" s="70" t="s">
        <v>33</v>
      </c>
      <c r="E6" s="70" t="s">
        <v>74</v>
      </c>
    </row>
    <row r="7" spans="1:8" s="6" customFormat="1" ht="24" customHeight="1" x14ac:dyDescent="0.25">
      <c r="A7" s="58"/>
      <c r="B7" s="194"/>
      <c r="C7" s="28" t="str">
        <f>VLOOKUP(C$6,$H$27:$I$29,2,FALSE)</f>
        <v xml:space="preserve">Vul hieronder 0 in. </v>
      </c>
      <c r="D7" s="28" t="str">
        <f>VLOOKUP(D$6,$H$27:$I$29,2,FALSE)</f>
        <v>Vul hieronder de tankgrootte in.</v>
      </c>
      <c r="E7" s="28" t="str">
        <f>VLOOKUP(E$6,$H$27:$I$29,2,FALSE)</f>
        <v xml:space="preserve">Vul hieronder 0 in. </v>
      </c>
    </row>
    <row r="8" spans="1:8" s="6" customFormat="1" x14ac:dyDescent="0.25">
      <c r="A8" s="58"/>
      <c r="B8" s="193" t="s">
        <v>78</v>
      </c>
      <c r="C8" s="199">
        <v>0</v>
      </c>
      <c r="D8" s="199">
        <v>22</v>
      </c>
      <c r="E8" s="199">
        <v>0</v>
      </c>
    </row>
    <row r="9" spans="1:8" s="6" customFormat="1" x14ac:dyDescent="0.25">
      <c r="A9" s="58"/>
      <c r="B9" s="194"/>
      <c r="C9" s="200"/>
      <c r="D9" s="200"/>
      <c r="E9" s="200"/>
    </row>
    <row r="10" spans="1:8" s="6" customFormat="1" ht="16.899999999999999" customHeight="1" x14ac:dyDescent="0.25">
      <c r="A10" s="11"/>
      <c r="B10" s="52" t="s">
        <v>105</v>
      </c>
      <c r="C10" s="28">
        <f>VLOOKUP(C6,$E$27:$F$29,2,FALSE)</f>
        <v>0</v>
      </c>
      <c r="D10" s="28">
        <f>VLOOKUP(D6,$E$27:$F$29,2,FALSE)</f>
        <v>65</v>
      </c>
      <c r="E10" s="28">
        <f>VLOOKUP(E6,$E$27:$F$29,2,FALSE)</f>
        <v>0</v>
      </c>
    </row>
    <row r="11" spans="1:8" s="6" customFormat="1" ht="16.899999999999999" customHeight="1" x14ac:dyDescent="0.25">
      <c r="A11" s="11"/>
      <c r="B11" s="71" t="s">
        <v>80</v>
      </c>
      <c r="C11" s="70" t="s">
        <v>107</v>
      </c>
      <c r="D11" s="70" t="s">
        <v>30</v>
      </c>
      <c r="E11" s="70" t="s">
        <v>107</v>
      </c>
    </row>
    <row r="12" spans="1:8" s="6" customFormat="1" ht="16.899999999999999" customHeight="1" x14ac:dyDescent="0.25">
      <c r="A12" s="58"/>
      <c r="B12" s="52" t="s">
        <v>26</v>
      </c>
      <c r="C12" s="33">
        <f>IFERROR(VLOOKUP(C11,B27:C30,2,FALSE),0)</f>
        <v>0</v>
      </c>
      <c r="D12" s="33">
        <f>IFERROR(VLOOKUP(D11,$B$27:$C$29,2,FALSE),0)</f>
        <v>1</v>
      </c>
      <c r="E12" s="33">
        <f>IFERROR(VLOOKUP(E11,$B$27:$C$29,2,FALSE),0)</f>
        <v>0</v>
      </c>
    </row>
    <row r="13" spans="1:8" s="6" customFormat="1" ht="16.899999999999999" hidden="1" customHeight="1" x14ac:dyDescent="0.25">
      <c r="A13" s="58"/>
      <c r="B13" s="196"/>
      <c r="C13" s="197"/>
      <c r="D13" s="197"/>
      <c r="E13" s="198"/>
      <c r="G13" s="9"/>
      <c r="H13" s="9"/>
    </row>
    <row r="14" spans="1:8" s="6" customFormat="1" ht="16.899999999999999" hidden="1" customHeight="1" x14ac:dyDescent="0.25">
      <c r="A14" s="58"/>
      <c r="B14" s="72" t="s">
        <v>37</v>
      </c>
      <c r="C14" s="73" t="str">
        <f>'2.Teelten op het bedrijf'!C6</f>
        <v>Andere teelt</v>
      </c>
      <c r="D14" s="73" t="str">
        <f>'2.Teelten op het bedrijf'!C14</f>
        <v>Andere teelt</v>
      </c>
      <c r="E14" s="73" t="str">
        <f>'2.Teelten op het bedrijf'!C22</f>
        <v>Andere teelt</v>
      </c>
      <c r="G14" s="7"/>
      <c r="H14" s="7"/>
    </row>
    <row r="15" spans="1:8" s="6" customFormat="1" ht="16.899999999999999" hidden="1" customHeight="1" x14ac:dyDescent="0.25">
      <c r="A15" s="58"/>
      <c r="B15" s="52" t="s">
        <v>18</v>
      </c>
      <c r="C15" s="27">
        <f>'2.Teelten op het bedrijf'!C10</f>
        <v>0</v>
      </c>
      <c r="D15" s="66">
        <f>'2.Teelten op het bedrijf'!C18</f>
        <v>0</v>
      </c>
      <c r="E15" s="66">
        <f>'2.Teelten op het bedrijf'!C26</f>
        <v>0</v>
      </c>
      <c r="G15" s="7"/>
      <c r="H15" s="7"/>
    </row>
    <row r="16" spans="1:8" s="6" customFormat="1" ht="16.899999999999999" hidden="1" customHeight="1" x14ac:dyDescent="0.25">
      <c r="A16" s="58"/>
      <c r="B16" s="52" t="s">
        <v>5</v>
      </c>
      <c r="C16" s="27">
        <f>'2.Teelten op het bedrijf'!C8*'2.Teelten op het bedrijf'!C9</f>
        <v>0</v>
      </c>
      <c r="D16" s="66">
        <f>'2.Teelten op het bedrijf'!C16*'2.Teelten op het bedrijf'!C17</f>
        <v>0</v>
      </c>
      <c r="E16" s="66">
        <f>'2.Teelten op het bedrijf'!C24*'2.Teelten op het bedrijf'!C25</f>
        <v>0</v>
      </c>
      <c r="G16" s="29"/>
      <c r="H16" s="7"/>
    </row>
    <row r="17" spans="1:9" s="6" customFormat="1" ht="16.899999999999999" hidden="1" customHeight="1" x14ac:dyDescent="0.25">
      <c r="A17" s="58"/>
      <c r="B17" s="5" t="s">
        <v>22</v>
      </c>
      <c r="C17" s="27">
        <f>'2.Teelten op het bedrijf'!C7*C16*10000/1000</f>
        <v>0</v>
      </c>
      <c r="D17" s="27">
        <f>'2.Teelten op het bedrijf'!C15*D16*10000/1000</f>
        <v>0</v>
      </c>
      <c r="E17" s="27">
        <f>'2.Teelten op het bedrijf'!C23*E16*10000/1000</f>
        <v>0</v>
      </c>
      <c r="G17" s="7"/>
      <c r="H17" s="7"/>
    </row>
    <row r="18" spans="1:9" s="6" customFormat="1" ht="16.899999999999999" hidden="1" customHeight="1" x14ac:dyDescent="0.25">
      <c r="A18" s="58"/>
      <c r="B18" s="74" t="s">
        <v>24</v>
      </c>
      <c r="C18" s="28">
        <f>C8</f>
        <v>0</v>
      </c>
      <c r="D18" s="28">
        <f>D8</f>
        <v>22</v>
      </c>
      <c r="E18" s="28">
        <f>E8</f>
        <v>0</v>
      </c>
      <c r="G18" s="7"/>
      <c r="H18" s="7"/>
    </row>
    <row r="19" spans="1:9" s="6" customFormat="1" ht="16.899999999999999" hidden="1" customHeight="1" x14ac:dyDescent="0.25">
      <c r="A19" s="58"/>
      <c r="B19" s="52" t="s">
        <v>23</v>
      </c>
      <c r="C19" s="32">
        <f>IFERROR(IF(C18,_xlfn.CEILING.MATH(C17/C18),0),0)</f>
        <v>0</v>
      </c>
      <c r="D19" s="32">
        <f>IFERROR(IF(D18,_xlfn.CEILING.MATH(D17/D18),0),0)</f>
        <v>0</v>
      </c>
      <c r="E19" s="32">
        <f>IFERROR(IF(E18,_xlfn.CEILING.MATH(E17/E18),0),0)</f>
        <v>0</v>
      </c>
      <c r="G19" s="7"/>
      <c r="H19" s="7"/>
    </row>
    <row r="20" spans="1:9" s="6" customFormat="1" ht="16.899999999999999" hidden="1" customHeight="1" x14ac:dyDescent="0.25">
      <c r="A20" s="58"/>
      <c r="B20" s="75" t="s">
        <v>25</v>
      </c>
      <c r="C20" s="26">
        <f>IFERROR(_xlfn.CEILING.MATH(C19*C10/C12),0)</f>
        <v>0</v>
      </c>
      <c r="D20" s="26">
        <f>IFERROR(_xlfn.CEILING.MATH(D19*D10/D12),0)</f>
        <v>0</v>
      </c>
      <c r="E20" s="26">
        <f>IFERROR(_xlfn.CEILING.MATH(E19*E10/E12),0)</f>
        <v>0</v>
      </c>
    </row>
    <row r="21" spans="1:9" ht="16.899999999999999" customHeight="1" x14ac:dyDescent="0.25">
      <c r="B21" s="109" t="s">
        <v>88</v>
      </c>
      <c r="C21" s="129">
        <f>IFERROR(C$20/'2.Teelten op het bedrijf'!C7/'2.Teelten op het bedrijf'!$C$8,0)</f>
        <v>0</v>
      </c>
      <c r="D21" s="129">
        <f>IFERROR(D$20/'2.Teelten op het bedrijf'!C15/'2.Teelten op het bedrijf'!$C$16,0)</f>
        <v>0</v>
      </c>
      <c r="E21" s="129">
        <f>IFERROR(E$20/'2.Teelten op het bedrijf'!C23/'2.Teelten op het bedrijf'!$C$24,0)</f>
        <v>0</v>
      </c>
      <c r="G21" s="9"/>
      <c r="H21" s="9"/>
    </row>
    <row r="22" spans="1:9" ht="16.899999999999999" customHeight="1" x14ac:dyDescent="0.25">
      <c r="B22" s="126" t="s">
        <v>89</v>
      </c>
      <c r="C22" s="130">
        <f>IFERROR(C$21/'2.Teelten op het bedrijf'!C9/'2.Teelten op het bedrijf'!C8*1000/10000,0)</f>
        <v>0</v>
      </c>
      <c r="D22" s="130">
        <f>IFERROR(D$21/'2.Teelten op het bedrijf'!C17/'2.Teelten op het bedrijf'!C16*1000/10000*'2.Teelten op het bedrijf'!C15,0)</f>
        <v>0</v>
      </c>
      <c r="E22" s="130">
        <f>IFERROR(E$21/'2.Teelten op het bedrijf'!C25/'2.Teelten op het bedrijf'!C24*1000/10000*'2.Teelten op het bedrijf'!C23,0)</f>
        <v>0</v>
      </c>
      <c r="F22" s="6"/>
    </row>
    <row r="23" spans="1:9" x14ac:dyDescent="0.25">
      <c r="B23" s="11"/>
      <c r="C23" s="11"/>
      <c r="E23" s="58"/>
      <c r="F23" s="6"/>
    </row>
    <row r="24" spans="1:9" hidden="1" x14ac:dyDescent="0.25">
      <c r="B24" s="76"/>
      <c r="C24" s="11"/>
      <c r="E24" s="58"/>
      <c r="F24" s="6"/>
    </row>
    <row r="25" spans="1:9" s="6" customFormat="1" hidden="1" x14ac:dyDescent="0.25">
      <c r="A25" s="58"/>
      <c r="B25" s="58"/>
      <c r="C25" s="58"/>
      <c r="D25" s="58"/>
      <c r="E25" s="58"/>
    </row>
    <row r="26" spans="1:9" s="6" customFormat="1" hidden="1" x14ac:dyDescent="0.25">
      <c r="A26" s="58"/>
      <c r="B26" s="77" t="s">
        <v>28</v>
      </c>
      <c r="C26" s="77" t="s">
        <v>26</v>
      </c>
      <c r="D26" s="58"/>
      <c r="E26" s="77" t="s">
        <v>75</v>
      </c>
      <c r="F26" s="65" t="s">
        <v>76</v>
      </c>
      <c r="H26" s="65" t="s">
        <v>75</v>
      </c>
      <c r="I26" s="65" t="s">
        <v>77</v>
      </c>
    </row>
    <row r="27" spans="1:9" s="6" customFormat="1" hidden="1" x14ac:dyDescent="0.25">
      <c r="A27" s="58"/>
      <c r="B27" s="67" t="s">
        <v>29</v>
      </c>
      <c r="C27" s="67">
        <v>1.5</v>
      </c>
      <c r="D27" s="58"/>
      <c r="E27" s="67" t="s">
        <v>33</v>
      </c>
      <c r="F27" s="8">
        <v>65</v>
      </c>
      <c r="H27" s="8" t="s">
        <v>33</v>
      </c>
      <c r="I27" s="68" t="s">
        <v>87</v>
      </c>
    </row>
    <row r="28" spans="1:9" s="6" customFormat="1" hidden="1" x14ac:dyDescent="0.25">
      <c r="A28" s="58"/>
      <c r="B28" s="67" t="s">
        <v>30</v>
      </c>
      <c r="C28" s="67">
        <v>1</v>
      </c>
      <c r="D28" s="58"/>
      <c r="E28" s="67" t="s">
        <v>74</v>
      </c>
      <c r="F28" s="8">
        <v>0</v>
      </c>
      <c r="H28" s="8" t="s">
        <v>74</v>
      </c>
      <c r="I28" s="69" t="s">
        <v>104</v>
      </c>
    </row>
    <row r="29" spans="1:9" s="6" customFormat="1" hidden="1" x14ac:dyDescent="0.25">
      <c r="A29" s="58"/>
      <c r="B29" s="67" t="s">
        <v>45</v>
      </c>
      <c r="C29" s="78">
        <v>0.75</v>
      </c>
      <c r="D29" s="58"/>
      <c r="E29" s="67" t="s">
        <v>34</v>
      </c>
      <c r="F29" s="8">
        <v>65</v>
      </c>
      <c r="H29" s="8" t="s">
        <v>34</v>
      </c>
      <c r="I29" s="68" t="s">
        <v>87</v>
      </c>
    </row>
    <row r="30" spans="1:9" s="6" customFormat="1" hidden="1" x14ac:dyDescent="0.25">
      <c r="A30" s="58"/>
      <c r="B30" s="58" t="s">
        <v>107</v>
      </c>
      <c r="C30" s="58">
        <v>0</v>
      </c>
      <c r="D30" s="58"/>
      <c r="E30" s="58"/>
    </row>
    <row r="31" spans="1:9" s="6" customFormat="1" hidden="1" x14ac:dyDescent="0.25">
      <c r="A31" s="58"/>
      <c r="B31" s="58"/>
      <c r="C31" s="58"/>
      <c r="D31" s="58"/>
      <c r="E31" s="58"/>
    </row>
    <row r="32" spans="1:9" s="6" customFormat="1" x14ac:dyDescent="0.25">
      <c r="A32" s="58"/>
      <c r="B32" s="58"/>
      <c r="C32" s="58"/>
      <c r="D32" s="58"/>
      <c r="E32" s="58"/>
    </row>
    <row r="33" spans="1:5" s="6" customFormat="1" x14ac:dyDescent="0.25">
      <c r="A33" s="58"/>
      <c r="B33" s="154" t="s">
        <v>106</v>
      </c>
      <c r="C33" s="58"/>
      <c r="D33" s="58"/>
      <c r="E33" s="58"/>
    </row>
    <row r="34" spans="1:5" s="6" customFormat="1" x14ac:dyDescent="0.25">
      <c r="A34" s="58"/>
      <c r="B34" s="58"/>
      <c r="C34" s="58"/>
      <c r="D34" s="58"/>
      <c r="E34" s="58"/>
    </row>
    <row r="35" spans="1:5" s="6" customFormat="1" x14ac:dyDescent="0.25">
      <c r="A35" s="58"/>
      <c r="B35" s="58"/>
      <c r="C35" s="58"/>
      <c r="D35" s="58"/>
      <c r="E35" s="58"/>
    </row>
    <row r="36" spans="1:5" s="6" customFormat="1" x14ac:dyDescent="0.25">
      <c r="A36" s="58"/>
      <c r="B36" s="58"/>
      <c r="C36" s="58"/>
      <c r="D36" s="58"/>
      <c r="E36" s="58"/>
    </row>
    <row r="37" spans="1:5" s="6" customFormat="1" x14ac:dyDescent="0.25">
      <c r="A37" s="58"/>
      <c r="B37" s="58"/>
      <c r="C37" s="58"/>
      <c r="D37" s="58"/>
      <c r="E37" s="58"/>
    </row>
    <row r="38" spans="1:5" s="6" customFormat="1" x14ac:dyDescent="0.25">
      <c r="A38" s="58"/>
      <c r="B38" s="58"/>
      <c r="C38" s="58"/>
      <c r="D38" s="58"/>
      <c r="E38" s="58"/>
    </row>
    <row r="39" spans="1:5" s="6" customFormat="1" x14ac:dyDescent="0.25">
      <c r="A39" s="58"/>
      <c r="B39" s="58"/>
      <c r="C39" s="58"/>
      <c r="D39" s="58"/>
      <c r="E39" s="58"/>
    </row>
    <row r="40" spans="1:5" s="6" customFormat="1" x14ac:dyDescent="0.25">
      <c r="A40" s="58"/>
      <c r="B40" s="58"/>
      <c r="C40" s="58"/>
      <c r="D40" s="58"/>
      <c r="E40" s="58"/>
    </row>
    <row r="41" spans="1:5" s="6" customFormat="1" x14ac:dyDescent="0.25">
      <c r="A41" s="58"/>
      <c r="B41" s="58"/>
      <c r="C41" s="58"/>
      <c r="D41" s="58"/>
      <c r="E41" s="58"/>
    </row>
    <row r="42" spans="1:5" s="6" customFormat="1" x14ac:dyDescent="0.25">
      <c r="A42" s="58"/>
      <c r="B42" s="58"/>
      <c r="C42" s="58"/>
      <c r="D42" s="58"/>
      <c r="E42" s="58"/>
    </row>
    <row r="43" spans="1:5" s="6" customFormat="1" x14ac:dyDescent="0.25">
      <c r="A43" s="58"/>
      <c r="B43" s="58"/>
      <c r="C43" s="58"/>
      <c r="D43" s="58"/>
      <c r="E43" s="58"/>
    </row>
    <row r="44" spans="1:5" s="6" customFormat="1" x14ac:dyDescent="0.25">
      <c r="A44" s="58"/>
      <c r="B44" s="58"/>
      <c r="C44" s="58"/>
      <c r="D44" s="58"/>
      <c r="E44" s="58"/>
    </row>
    <row r="45" spans="1:5" s="6" customFormat="1" x14ac:dyDescent="0.25">
      <c r="A45" s="58"/>
      <c r="B45" s="58"/>
      <c r="C45" s="58"/>
      <c r="D45" s="58"/>
      <c r="E45" s="58"/>
    </row>
    <row r="46" spans="1:5" s="6" customFormat="1" x14ac:dyDescent="0.25">
      <c r="A46" s="58"/>
      <c r="B46" s="58"/>
      <c r="C46" s="58"/>
      <c r="D46" s="58"/>
      <c r="E46" s="58"/>
    </row>
    <row r="47" spans="1:5" s="6" customFormat="1" x14ac:dyDescent="0.25">
      <c r="A47" s="58"/>
      <c r="B47" s="58"/>
      <c r="C47" s="58"/>
      <c r="D47" s="58"/>
      <c r="E47" s="58"/>
    </row>
    <row r="48" spans="1:5" s="6" customFormat="1" x14ac:dyDescent="0.25">
      <c r="A48" s="58"/>
      <c r="B48" s="58"/>
      <c r="C48" s="58"/>
      <c r="D48" s="58"/>
      <c r="E48" s="58"/>
    </row>
    <row r="49" spans="1:5" s="6" customFormat="1" x14ac:dyDescent="0.25">
      <c r="A49" s="58"/>
      <c r="B49" s="58"/>
      <c r="C49" s="58"/>
      <c r="D49" s="58"/>
      <c r="E49" s="58"/>
    </row>
    <row r="50" spans="1:5" s="6" customFormat="1" x14ac:dyDescent="0.25">
      <c r="A50" s="58"/>
      <c r="B50" s="58"/>
      <c r="C50" s="58"/>
      <c r="D50" s="58"/>
      <c r="E50" s="58"/>
    </row>
    <row r="51" spans="1:5" s="6" customFormat="1" x14ac:dyDescent="0.25">
      <c r="A51" s="58"/>
      <c r="B51" s="58"/>
      <c r="C51" s="58"/>
      <c r="D51" s="58"/>
      <c r="E51" s="58"/>
    </row>
    <row r="52" spans="1:5" s="6" customFormat="1" x14ac:dyDescent="0.25">
      <c r="A52" s="58"/>
      <c r="B52" s="58"/>
      <c r="C52" s="58"/>
      <c r="D52" s="58"/>
      <c r="E52" s="58"/>
    </row>
    <row r="53" spans="1:5" s="6" customFormat="1" x14ac:dyDescent="0.25">
      <c r="A53" s="58"/>
      <c r="B53" s="58"/>
      <c r="C53" s="58"/>
      <c r="D53" s="58"/>
      <c r="E53" s="58"/>
    </row>
    <row r="54" spans="1:5" s="6" customFormat="1" x14ac:dyDescent="0.25">
      <c r="A54" s="58"/>
      <c r="B54" s="58"/>
      <c r="C54" s="58"/>
      <c r="D54" s="58"/>
      <c r="E54" s="58"/>
    </row>
    <row r="55" spans="1:5" s="6" customFormat="1" x14ac:dyDescent="0.25">
      <c r="A55" s="58"/>
      <c r="B55" s="58"/>
      <c r="C55" s="58"/>
      <c r="D55" s="58"/>
      <c r="E55" s="58"/>
    </row>
    <row r="56" spans="1:5" s="6" customFormat="1" x14ac:dyDescent="0.25">
      <c r="A56" s="58"/>
      <c r="B56" s="58"/>
      <c r="C56" s="58"/>
      <c r="D56" s="58"/>
      <c r="E56" s="58"/>
    </row>
    <row r="57" spans="1:5" s="6" customFormat="1" x14ac:dyDescent="0.25">
      <c r="A57" s="58"/>
      <c r="B57" s="58"/>
      <c r="C57" s="58"/>
      <c r="D57" s="58"/>
      <c r="E57" s="58"/>
    </row>
    <row r="58" spans="1:5" s="6" customFormat="1" x14ac:dyDescent="0.25">
      <c r="A58" s="58"/>
      <c r="B58" s="58"/>
      <c r="C58" s="58"/>
      <c r="D58" s="58"/>
      <c r="E58" s="58"/>
    </row>
    <row r="59" spans="1:5" s="6" customFormat="1" x14ac:dyDescent="0.25">
      <c r="A59" s="58"/>
      <c r="B59" s="58"/>
      <c r="C59" s="58"/>
      <c r="D59" s="58"/>
      <c r="E59" s="58"/>
    </row>
    <row r="60" spans="1:5" s="6" customFormat="1" x14ac:dyDescent="0.25">
      <c r="A60" s="58"/>
      <c r="B60" s="58"/>
      <c r="C60" s="58"/>
      <c r="D60" s="58"/>
      <c r="E60" s="58"/>
    </row>
    <row r="61" spans="1:5" s="6" customFormat="1" x14ac:dyDescent="0.25">
      <c r="A61" s="58"/>
      <c r="B61" s="58"/>
      <c r="C61" s="58"/>
      <c r="D61" s="58"/>
      <c r="E61" s="58"/>
    </row>
    <row r="62" spans="1:5" s="6" customFormat="1" x14ac:dyDescent="0.25">
      <c r="A62" s="58"/>
      <c r="B62" s="58"/>
      <c r="C62" s="58"/>
      <c r="D62" s="58"/>
      <c r="E62" s="58"/>
    </row>
    <row r="63" spans="1:5" s="6" customFormat="1" x14ac:dyDescent="0.25">
      <c r="A63" s="58"/>
      <c r="B63" s="58"/>
      <c r="C63" s="58"/>
      <c r="D63" s="58"/>
      <c r="E63" s="58"/>
    </row>
    <row r="64" spans="1:5" s="6" customFormat="1" x14ac:dyDescent="0.25">
      <c r="A64" s="58"/>
      <c r="B64" s="58"/>
      <c r="C64" s="58"/>
      <c r="D64" s="58"/>
      <c r="E64" s="58"/>
    </row>
    <row r="65" spans="1:5" s="6" customFormat="1" x14ac:dyDescent="0.25">
      <c r="A65" s="58"/>
      <c r="B65" s="58"/>
      <c r="C65" s="58"/>
      <c r="D65" s="58"/>
      <c r="E65" s="58"/>
    </row>
    <row r="66" spans="1:5" s="6" customFormat="1" x14ac:dyDescent="0.25">
      <c r="A66" s="58"/>
      <c r="B66" s="58"/>
      <c r="C66" s="58"/>
      <c r="D66" s="58"/>
      <c r="E66" s="58"/>
    </row>
    <row r="67" spans="1:5" s="6" customFormat="1" x14ac:dyDescent="0.25">
      <c r="A67" s="58"/>
      <c r="B67" s="58"/>
      <c r="C67" s="58"/>
      <c r="D67" s="58"/>
      <c r="E67" s="58"/>
    </row>
    <row r="68" spans="1:5" s="6" customFormat="1" x14ac:dyDescent="0.25">
      <c r="A68" s="58"/>
      <c r="B68" s="58"/>
      <c r="C68" s="58"/>
      <c r="D68" s="58"/>
      <c r="E68" s="58"/>
    </row>
    <row r="69" spans="1:5" s="6" customFormat="1" x14ac:dyDescent="0.25">
      <c r="A69" s="58"/>
      <c r="B69" s="58"/>
      <c r="C69" s="58"/>
      <c r="D69" s="58"/>
      <c r="E69" s="58"/>
    </row>
    <row r="70" spans="1:5" s="6" customFormat="1" x14ac:dyDescent="0.25">
      <c r="A70" s="58"/>
      <c r="B70" s="58"/>
      <c r="C70" s="58"/>
      <c r="D70" s="58"/>
      <c r="E70" s="58"/>
    </row>
    <row r="71" spans="1:5" s="6" customFormat="1" x14ac:dyDescent="0.25">
      <c r="A71" s="58"/>
      <c r="B71" s="58"/>
      <c r="C71" s="58"/>
      <c r="D71" s="58"/>
      <c r="E71" s="58"/>
    </row>
    <row r="72" spans="1:5" s="6" customFormat="1" x14ac:dyDescent="0.25">
      <c r="A72" s="58"/>
      <c r="B72" s="58"/>
      <c r="C72" s="58"/>
      <c r="D72" s="58"/>
      <c r="E72" s="58"/>
    </row>
    <row r="73" spans="1:5" s="6" customFormat="1" x14ac:dyDescent="0.25">
      <c r="A73" s="58"/>
      <c r="B73" s="58"/>
      <c r="C73" s="58"/>
      <c r="D73" s="58"/>
      <c r="E73" s="58"/>
    </row>
    <row r="74" spans="1:5" s="6" customFormat="1" x14ac:dyDescent="0.25">
      <c r="A74" s="58"/>
      <c r="B74" s="58"/>
      <c r="C74" s="58"/>
      <c r="D74" s="58"/>
      <c r="E74" s="58"/>
    </row>
    <row r="75" spans="1:5" s="6" customFormat="1" x14ac:dyDescent="0.25">
      <c r="A75" s="58"/>
      <c r="B75" s="58"/>
      <c r="C75" s="58"/>
      <c r="D75" s="58"/>
      <c r="E75" s="58"/>
    </row>
    <row r="76" spans="1:5" s="6" customFormat="1" x14ac:dyDescent="0.25">
      <c r="A76" s="58"/>
      <c r="B76" s="58"/>
      <c r="C76" s="58"/>
      <c r="D76" s="58"/>
      <c r="E76" s="58"/>
    </row>
    <row r="77" spans="1:5" s="6" customFormat="1" x14ac:dyDescent="0.25">
      <c r="A77" s="58"/>
      <c r="B77" s="58"/>
      <c r="C77" s="58"/>
      <c r="D77" s="58"/>
      <c r="E77" s="58"/>
    </row>
    <row r="78" spans="1:5" s="6" customFormat="1" x14ac:dyDescent="0.25">
      <c r="A78" s="58"/>
      <c r="B78" s="58"/>
      <c r="C78" s="58"/>
      <c r="D78" s="58"/>
      <c r="E78" s="58"/>
    </row>
    <row r="79" spans="1:5" s="6" customFormat="1" x14ac:dyDescent="0.25">
      <c r="A79" s="58"/>
      <c r="B79" s="58"/>
      <c r="C79" s="58"/>
      <c r="D79" s="58"/>
      <c r="E79" s="58"/>
    </row>
    <row r="80" spans="1:5" s="6" customFormat="1" x14ac:dyDescent="0.25">
      <c r="A80" s="58"/>
      <c r="B80" s="58"/>
      <c r="C80" s="58"/>
      <c r="D80" s="58"/>
      <c r="E80" s="58"/>
    </row>
    <row r="81" spans="1:5" s="6" customFormat="1" x14ac:dyDescent="0.25">
      <c r="A81" s="58"/>
      <c r="B81" s="58"/>
      <c r="C81" s="58"/>
      <c r="D81" s="58"/>
      <c r="E81" s="58"/>
    </row>
    <row r="82" spans="1:5" s="6" customFormat="1" x14ac:dyDescent="0.25">
      <c r="A82" s="58"/>
      <c r="B82" s="58"/>
      <c r="C82" s="58"/>
      <c r="D82" s="58"/>
      <c r="E82" s="58"/>
    </row>
    <row r="83" spans="1:5" s="6" customFormat="1" x14ac:dyDescent="0.25">
      <c r="A83" s="58"/>
      <c r="B83" s="58"/>
      <c r="C83" s="58"/>
      <c r="D83" s="58"/>
      <c r="E83" s="58"/>
    </row>
    <row r="84" spans="1:5" s="6" customFormat="1" x14ac:dyDescent="0.25">
      <c r="A84" s="58"/>
      <c r="B84" s="58"/>
      <c r="C84" s="58"/>
      <c r="D84" s="58"/>
      <c r="E84" s="58"/>
    </row>
    <row r="85" spans="1:5" s="6" customFormat="1" x14ac:dyDescent="0.25">
      <c r="A85" s="58"/>
      <c r="B85" s="58"/>
      <c r="C85" s="58"/>
      <c r="D85" s="58"/>
      <c r="E85" s="58"/>
    </row>
    <row r="86" spans="1:5" s="6" customFormat="1" x14ac:dyDescent="0.25">
      <c r="A86" s="58"/>
      <c r="B86" s="58"/>
      <c r="C86" s="58"/>
      <c r="D86" s="58"/>
      <c r="E86" s="58"/>
    </row>
    <row r="87" spans="1:5" s="6" customFormat="1" x14ac:dyDescent="0.25">
      <c r="A87" s="58"/>
      <c r="B87" s="58"/>
      <c r="C87" s="58"/>
      <c r="D87" s="58"/>
      <c r="E87" s="58"/>
    </row>
    <row r="88" spans="1:5" s="6" customFormat="1" x14ac:dyDescent="0.25">
      <c r="A88" s="58"/>
      <c r="B88" s="58"/>
      <c r="C88" s="58"/>
      <c r="D88" s="58"/>
      <c r="E88" s="58"/>
    </row>
    <row r="89" spans="1:5" s="6" customFormat="1" x14ac:dyDescent="0.25">
      <c r="A89" s="58"/>
      <c r="B89" s="58"/>
      <c r="C89" s="58"/>
      <c r="D89" s="58"/>
      <c r="E89" s="58"/>
    </row>
    <row r="90" spans="1:5" s="6" customFormat="1" x14ac:dyDescent="0.25">
      <c r="A90" s="58"/>
      <c r="B90" s="58"/>
      <c r="C90" s="58"/>
      <c r="D90" s="58"/>
      <c r="E90" s="58"/>
    </row>
    <row r="91" spans="1:5" s="6" customFormat="1" x14ac:dyDescent="0.25">
      <c r="A91" s="58"/>
      <c r="B91" s="58"/>
      <c r="C91" s="58"/>
      <c r="D91" s="58"/>
      <c r="E91" s="58"/>
    </row>
    <row r="92" spans="1:5" s="6" customFormat="1" x14ac:dyDescent="0.25">
      <c r="A92" s="58"/>
      <c r="B92" s="58"/>
      <c r="C92" s="58"/>
      <c r="D92" s="58"/>
      <c r="E92" s="58"/>
    </row>
    <row r="93" spans="1:5" s="6" customFormat="1" x14ac:dyDescent="0.25">
      <c r="A93" s="58"/>
      <c r="B93" s="58"/>
      <c r="C93" s="58"/>
      <c r="D93" s="58"/>
      <c r="E93" s="58"/>
    </row>
    <row r="94" spans="1:5" s="6" customFormat="1" x14ac:dyDescent="0.25">
      <c r="A94" s="58"/>
      <c r="B94" s="58"/>
      <c r="C94" s="58"/>
      <c r="D94" s="58"/>
      <c r="E94" s="58"/>
    </row>
    <row r="95" spans="1:5" s="6" customFormat="1" x14ac:dyDescent="0.25">
      <c r="A95" s="58"/>
      <c r="B95" s="58"/>
      <c r="C95" s="58"/>
      <c r="D95" s="58"/>
      <c r="E95" s="58"/>
    </row>
    <row r="96" spans="1:5" s="6" customFormat="1" x14ac:dyDescent="0.25">
      <c r="A96" s="58"/>
      <c r="B96" s="58"/>
      <c r="C96" s="58"/>
      <c r="D96" s="58"/>
      <c r="E96" s="58"/>
    </row>
    <row r="97" spans="1:5" s="6" customFormat="1" x14ac:dyDescent="0.25">
      <c r="A97" s="58"/>
      <c r="B97" s="58"/>
      <c r="C97" s="58"/>
      <c r="D97" s="58"/>
      <c r="E97" s="58"/>
    </row>
    <row r="98" spans="1:5" s="6" customFormat="1" x14ac:dyDescent="0.25">
      <c r="A98" s="58"/>
      <c r="B98" s="58"/>
      <c r="C98" s="58"/>
      <c r="D98" s="58"/>
      <c r="E98" s="58"/>
    </row>
    <row r="99" spans="1:5" s="6" customFormat="1" x14ac:dyDescent="0.25">
      <c r="A99" s="58"/>
      <c r="B99" s="58"/>
      <c r="C99" s="58"/>
      <c r="D99" s="58"/>
      <c r="E99" s="58"/>
    </row>
    <row r="100" spans="1:5" s="6" customFormat="1" x14ac:dyDescent="0.25">
      <c r="A100" s="58"/>
      <c r="B100" s="58"/>
      <c r="C100" s="58"/>
      <c r="D100" s="58"/>
      <c r="E100" s="58"/>
    </row>
    <row r="101" spans="1:5" s="6" customFormat="1" x14ac:dyDescent="0.25">
      <c r="A101" s="58"/>
      <c r="B101" s="58"/>
      <c r="C101" s="58"/>
      <c r="D101" s="58"/>
      <c r="E101" s="58"/>
    </row>
    <row r="102" spans="1:5" s="6" customFormat="1" x14ac:dyDescent="0.25">
      <c r="A102" s="58"/>
      <c r="B102" s="58"/>
      <c r="C102" s="58"/>
      <c r="D102" s="58"/>
      <c r="E102" s="58"/>
    </row>
    <row r="103" spans="1:5" s="6" customFormat="1" x14ac:dyDescent="0.25">
      <c r="A103" s="58"/>
      <c r="B103" s="58"/>
      <c r="C103" s="58"/>
      <c r="D103" s="58"/>
      <c r="E103" s="58"/>
    </row>
    <row r="104" spans="1:5" s="6" customFormat="1" x14ac:dyDescent="0.25">
      <c r="A104" s="58"/>
      <c r="B104" s="58"/>
      <c r="C104" s="58"/>
      <c r="D104" s="58"/>
      <c r="E104" s="58"/>
    </row>
    <row r="105" spans="1:5" s="6" customFormat="1" x14ac:dyDescent="0.25">
      <c r="A105" s="58"/>
      <c r="B105" s="58"/>
      <c r="C105" s="58"/>
      <c r="D105" s="58"/>
      <c r="E105" s="58"/>
    </row>
    <row r="106" spans="1:5" s="6" customFormat="1" x14ac:dyDescent="0.25">
      <c r="A106" s="58"/>
      <c r="B106" s="58"/>
      <c r="C106" s="58"/>
      <c r="D106" s="58"/>
      <c r="E106" s="58"/>
    </row>
    <row r="107" spans="1:5" s="6" customFormat="1" x14ac:dyDescent="0.25">
      <c r="A107" s="58"/>
      <c r="B107" s="58"/>
      <c r="C107" s="58"/>
      <c r="D107" s="58"/>
      <c r="E107" s="58"/>
    </row>
    <row r="108" spans="1:5" s="6" customFormat="1" x14ac:dyDescent="0.25">
      <c r="A108" s="58"/>
      <c r="B108" s="58"/>
      <c r="C108" s="58"/>
      <c r="D108" s="58"/>
      <c r="E108" s="58"/>
    </row>
    <row r="109" spans="1:5" s="6" customFormat="1" x14ac:dyDescent="0.25">
      <c r="A109" s="58"/>
      <c r="B109" s="58"/>
      <c r="C109" s="58"/>
      <c r="D109" s="58"/>
      <c r="E109" s="58"/>
    </row>
    <row r="110" spans="1:5" s="6" customFormat="1" x14ac:dyDescent="0.25">
      <c r="A110" s="58"/>
      <c r="B110" s="58"/>
      <c r="C110" s="58"/>
      <c r="D110" s="58"/>
      <c r="E110" s="58"/>
    </row>
    <row r="111" spans="1:5" s="6" customFormat="1" x14ac:dyDescent="0.25">
      <c r="A111" s="58"/>
      <c r="B111" s="58"/>
      <c r="C111" s="58"/>
      <c r="D111" s="58"/>
      <c r="E111" s="58"/>
    </row>
    <row r="112" spans="1:5" s="6" customFormat="1" x14ac:dyDescent="0.25">
      <c r="A112" s="58"/>
      <c r="B112" s="58"/>
      <c r="C112" s="58"/>
      <c r="D112" s="58"/>
      <c r="E112" s="58"/>
    </row>
    <row r="113" spans="1:5" s="6" customFormat="1" x14ac:dyDescent="0.25">
      <c r="A113" s="58"/>
      <c r="B113" s="58"/>
      <c r="C113" s="58"/>
      <c r="D113" s="58"/>
      <c r="E113" s="58"/>
    </row>
    <row r="114" spans="1:5" s="6" customFormat="1" x14ac:dyDescent="0.25">
      <c r="A114" s="58"/>
      <c r="B114" s="58"/>
      <c r="C114" s="58"/>
      <c r="D114" s="58"/>
      <c r="E114" s="58"/>
    </row>
    <row r="115" spans="1:5" s="6" customFormat="1" x14ac:dyDescent="0.25">
      <c r="A115" s="58"/>
      <c r="B115" s="58"/>
      <c r="C115" s="58"/>
      <c r="D115" s="58"/>
      <c r="E115" s="58"/>
    </row>
    <row r="116" spans="1:5" s="6" customFormat="1" x14ac:dyDescent="0.25">
      <c r="A116" s="58"/>
      <c r="B116" s="58"/>
      <c r="C116" s="58"/>
      <c r="D116" s="58"/>
      <c r="E116" s="58"/>
    </row>
    <row r="117" spans="1:5" s="6" customFormat="1" x14ac:dyDescent="0.25">
      <c r="A117" s="58"/>
      <c r="B117" s="58"/>
      <c r="C117" s="58"/>
      <c r="D117" s="58"/>
      <c r="E117" s="58"/>
    </row>
    <row r="118" spans="1:5" s="6" customFormat="1" x14ac:dyDescent="0.25">
      <c r="A118" s="58"/>
      <c r="B118" s="58"/>
      <c r="C118" s="58"/>
      <c r="D118" s="58"/>
      <c r="E118" s="58"/>
    </row>
    <row r="119" spans="1:5" s="6" customFormat="1" x14ac:dyDescent="0.25">
      <c r="A119" s="58"/>
      <c r="B119" s="58"/>
      <c r="C119" s="58"/>
      <c r="D119" s="58"/>
      <c r="E119" s="58"/>
    </row>
    <row r="120" spans="1:5" s="6" customFormat="1" x14ac:dyDescent="0.25">
      <c r="A120" s="58"/>
      <c r="B120" s="58"/>
      <c r="C120" s="58"/>
      <c r="D120" s="58"/>
      <c r="E120" s="58"/>
    </row>
    <row r="121" spans="1:5" s="6" customFormat="1" x14ac:dyDescent="0.25">
      <c r="A121" s="58"/>
      <c r="B121" s="58"/>
      <c r="C121" s="58"/>
      <c r="D121" s="58"/>
      <c r="E121" s="58"/>
    </row>
    <row r="122" spans="1:5" s="6" customFormat="1" x14ac:dyDescent="0.25">
      <c r="A122" s="58"/>
      <c r="B122" s="58"/>
      <c r="C122" s="58"/>
      <c r="D122" s="58"/>
      <c r="E122" s="58"/>
    </row>
    <row r="123" spans="1:5" s="6" customFormat="1" x14ac:dyDescent="0.25">
      <c r="A123" s="58"/>
      <c r="B123" s="58"/>
      <c r="C123" s="58"/>
      <c r="D123" s="58"/>
      <c r="E123" s="58"/>
    </row>
    <row r="124" spans="1:5" s="6" customFormat="1" x14ac:dyDescent="0.25">
      <c r="A124" s="58"/>
      <c r="B124" s="58"/>
      <c r="C124" s="58"/>
      <c r="D124" s="58"/>
      <c r="E124" s="58"/>
    </row>
    <row r="125" spans="1:5" s="6" customFormat="1" x14ac:dyDescent="0.25">
      <c r="A125" s="58"/>
      <c r="B125" s="58"/>
      <c r="C125" s="58"/>
      <c r="D125" s="58"/>
      <c r="E125" s="58"/>
    </row>
    <row r="126" spans="1:5" s="6" customFormat="1" x14ac:dyDescent="0.25">
      <c r="A126" s="58"/>
      <c r="B126" s="58"/>
      <c r="C126" s="58"/>
      <c r="D126" s="58"/>
      <c r="E126" s="58"/>
    </row>
    <row r="127" spans="1:5" s="6" customFormat="1" x14ac:dyDescent="0.25">
      <c r="A127" s="58"/>
      <c r="B127" s="58"/>
      <c r="C127" s="58"/>
      <c r="D127" s="58"/>
      <c r="E127" s="58"/>
    </row>
    <row r="128" spans="1:5" s="6" customFormat="1" x14ac:dyDescent="0.25">
      <c r="A128" s="58"/>
      <c r="B128" s="58"/>
      <c r="C128" s="58"/>
      <c r="D128" s="58"/>
      <c r="E128" s="58"/>
    </row>
    <row r="129" spans="1:5" s="6" customFormat="1" x14ac:dyDescent="0.25">
      <c r="A129" s="58"/>
      <c r="B129" s="58"/>
      <c r="C129" s="58"/>
      <c r="D129" s="58"/>
      <c r="E129" s="58"/>
    </row>
    <row r="130" spans="1:5" s="6" customFormat="1" x14ac:dyDescent="0.25">
      <c r="A130" s="58"/>
      <c r="B130" s="58"/>
      <c r="C130" s="58"/>
      <c r="D130" s="58"/>
      <c r="E130" s="58"/>
    </row>
    <row r="131" spans="1:5" s="6" customFormat="1" x14ac:dyDescent="0.25">
      <c r="A131" s="58"/>
      <c r="B131" s="58"/>
      <c r="C131" s="58"/>
      <c r="D131" s="58"/>
      <c r="E131" s="58"/>
    </row>
    <row r="132" spans="1:5" s="6" customFormat="1" x14ac:dyDescent="0.25">
      <c r="A132" s="58"/>
      <c r="B132" s="58"/>
      <c r="C132" s="58"/>
      <c r="D132" s="58"/>
      <c r="E132" s="58"/>
    </row>
    <row r="133" spans="1:5" s="6" customFormat="1" x14ac:dyDescent="0.25">
      <c r="A133" s="58"/>
      <c r="B133" s="58"/>
      <c r="C133" s="58"/>
      <c r="D133" s="58"/>
      <c r="E133" s="58"/>
    </row>
    <row r="134" spans="1:5" s="6" customFormat="1" x14ac:dyDescent="0.25">
      <c r="A134" s="58"/>
      <c r="B134" s="58"/>
      <c r="C134" s="58"/>
      <c r="D134" s="58"/>
      <c r="E134" s="58"/>
    </row>
    <row r="135" spans="1:5" s="6" customFormat="1" x14ac:dyDescent="0.25">
      <c r="A135" s="58"/>
      <c r="B135" s="58"/>
      <c r="C135" s="58"/>
      <c r="D135" s="58"/>
      <c r="E135" s="58"/>
    </row>
    <row r="136" spans="1:5" s="6" customFormat="1" x14ac:dyDescent="0.25">
      <c r="A136" s="58"/>
      <c r="B136" s="58"/>
      <c r="C136" s="58"/>
      <c r="D136" s="58"/>
      <c r="E136" s="58"/>
    </row>
    <row r="137" spans="1:5" s="6" customFormat="1" x14ac:dyDescent="0.25">
      <c r="A137" s="58"/>
      <c r="B137" s="58"/>
      <c r="C137" s="58"/>
      <c r="D137" s="58"/>
      <c r="E137" s="58"/>
    </row>
    <row r="138" spans="1:5" s="6" customFormat="1" x14ac:dyDescent="0.25">
      <c r="A138" s="58"/>
      <c r="B138" s="58"/>
      <c r="C138" s="58"/>
      <c r="D138" s="58"/>
      <c r="E138" s="58"/>
    </row>
    <row r="139" spans="1:5" s="6" customFormat="1" x14ac:dyDescent="0.25">
      <c r="A139" s="58"/>
      <c r="B139" s="58"/>
      <c r="C139" s="58"/>
      <c r="D139" s="58"/>
      <c r="E139" s="58"/>
    </row>
    <row r="140" spans="1:5" s="6" customFormat="1" x14ac:dyDescent="0.25">
      <c r="A140" s="58"/>
      <c r="B140" s="58"/>
      <c r="C140" s="58"/>
      <c r="D140" s="58"/>
      <c r="E140" s="58"/>
    </row>
    <row r="141" spans="1:5" s="6" customFormat="1" x14ac:dyDescent="0.25">
      <c r="A141" s="58"/>
      <c r="B141" s="58"/>
      <c r="C141" s="58"/>
      <c r="D141" s="58"/>
      <c r="E141" s="58"/>
    </row>
    <row r="142" spans="1:5" s="6" customFormat="1" x14ac:dyDescent="0.25">
      <c r="A142" s="58"/>
      <c r="B142" s="58"/>
      <c r="C142" s="58"/>
      <c r="D142" s="58"/>
      <c r="E142" s="58"/>
    </row>
    <row r="143" spans="1:5" s="6" customFormat="1" x14ac:dyDescent="0.25">
      <c r="A143" s="58"/>
      <c r="B143" s="58"/>
      <c r="C143" s="58"/>
      <c r="D143" s="58"/>
      <c r="E143" s="58"/>
    </row>
    <row r="144" spans="1:5" s="6" customFormat="1" x14ac:dyDescent="0.25">
      <c r="A144" s="58"/>
      <c r="B144" s="58"/>
      <c r="C144" s="58"/>
      <c r="D144" s="58"/>
      <c r="E144" s="58"/>
    </row>
    <row r="145" spans="1:5" s="6" customFormat="1" x14ac:dyDescent="0.25">
      <c r="A145" s="58"/>
      <c r="B145" s="58"/>
      <c r="C145" s="58"/>
      <c r="D145" s="58"/>
      <c r="E145" s="58"/>
    </row>
    <row r="146" spans="1:5" s="6" customFormat="1" x14ac:dyDescent="0.25">
      <c r="A146" s="58"/>
      <c r="B146" s="58"/>
      <c r="C146" s="58"/>
      <c r="D146" s="58"/>
      <c r="E146" s="58"/>
    </row>
    <row r="147" spans="1:5" s="6" customFormat="1" x14ac:dyDescent="0.25">
      <c r="A147" s="58"/>
      <c r="B147" s="58"/>
      <c r="C147" s="58"/>
      <c r="D147" s="58"/>
      <c r="E147" s="58"/>
    </row>
    <row r="148" spans="1:5" s="6" customFormat="1" x14ac:dyDescent="0.25">
      <c r="A148" s="58"/>
      <c r="B148" s="58"/>
      <c r="C148" s="58"/>
      <c r="D148" s="58"/>
      <c r="E148" s="58"/>
    </row>
    <row r="149" spans="1:5" s="6" customFormat="1" x14ac:dyDescent="0.25">
      <c r="A149" s="58"/>
      <c r="B149" s="58"/>
      <c r="C149" s="58"/>
      <c r="D149" s="58"/>
      <c r="E149" s="58"/>
    </row>
    <row r="150" spans="1:5" s="6" customFormat="1" x14ac:dyDescent="0.25">
      <c r="A150" s="58"/>
      <c r="B150" s="58"/>
      <c r="C150" s="58"/>
      <c r="D150" s="58"/>
      <c r="E150" s="58"/>
    </row>
    <row r="151" spans="1:5" s="6" customFormat="1" x14ac:dyDescent="0.25">
      <c r="A151" s="58"/>
      <c r="B151" s="58"/>
      <c r="C151" s="58"/>
      <c r="D151" s="58"/>
      <c r="E151" s="58"/>
    </row>
    <row r="152" spans="1:5" s="6" customFormat="1" x14ac:dyDescent="0.25">
      <c r="A152" s="58"/>
      <c r="B152" s="58"/>
      <c r="C152" s="58"/>
      <c r="D152" s="58"/>
      <c r="E152" s="58"/>
    </row>
    <row r="153" spans="1:5" s="6" customFormat="1" x14ac:dyDescent="0.25">
      <c r="A153" s="58"/>
      <c r="B153" s="58"/>
      <c r="C153" s="58"/>
      <c r="D153" s="58"/>
      <c r="E153" s="58"/>
    </row>
    <row r="154" spans="1:5" s="6" customFormat="1" x14ac:dyDescent="0.25">
      <c r="A154" s="58"/>
      <c r="B154" s="58"/>
      <c r="C154" s="58"/>
      <c r="D154" s="58"/>
      <c r="E154" s="58"/>
    </row>
    <row r="155" spans="1:5" s="6" customFormat="1" x14ac:dyDescent="0.25">
      <c r="A155" s="58"/>
      <c r="B155" s="58"/>
      <c r="C155" s="58"/>
      <c r="D155" s="58"/>
      <c r="E155" s="58"/>
    </row>
    <row r="156" spans="1:5" s="6" customFormat="1" x14ac:dyDescent="0.25">
      <c r="A156" s="58"/>
      <c r="B156" s="58"/>
      <c r="C156" s="58"/>
      <c r="D156" s="58"/>
      <c r="E156" s="58"/>
    </row>
    <row r="157" spans="1:5" s="6" customFormat="1" x14ac:dyDescent="0.25">
      <c r="A157" s="58"/>
      <c r="B157" s="58"/>
      <c r="C157" s="58"/>
      <c r="D157" s="58"/>
      <c r="E157" s="58"/>
    </row>
    <row r="158" spans="1:5" s="6" customFormat="1" x14ac:dyDescent="0.25">
      <c r="A158" s="58"/>
      <c r="B158" s="58"/>
      <c r="C158" s="58"/>
      <c r="D158" s="58"/>
      <c r="E158" s="58"/>
    </row>
    <row r="159" spans="1:5" s="6" customFormat="1" x14ac:dyDescent="0.25">
      <c r="A159" s="58"/>
      <c r="B159" s="58"/>
      <c r="C159" s="58"/>
      <c r="D159" s="58"/>
      <c r="E159" s="58"/>
    </row>
    <row r="160" spans="1:5" s="6" customFormat="1" x14ac:dyDescent="0.25">
      <c r="A160" s="58"/>
      <c r="B160" s="58"/>
      <c r="C160" s="58"/>
      <c r="D160" s="58"/>
      <c r="E160" s="58"/>
    </row>
    <row r="161" spans="1:5" s="6" customFormat="1" x14ac:dyDescent="0.25">
      <c r="A161" s="58"/>
      <c r="B161" s="58"/>
      <c r="C161" s="58"/>
      <c r="D161" s="58"/>
      <c r="E161" s="58"/>
    </row>
    <row r="162" spans="1:5" s="6" customFormat="1" x14ac:dyDescent="0.25">
      <c r="A162" s="58"/>
      <c r="B162" s="58"/>
      <c r="C162" s="58"/>
      <c r="D162" s="58"/>
      <c r="E162" s="58"/>
    </row>
    <row r="163" spans="1:5" s="6" customFormat="1" x14ac:dyDescent="0.25">
      <c r="A163" s="58"/>
      <c r="B163" s="58"/>
      <c r="C163" s="58"/>
      <c r="D163" s="58"/>
      <c r="E163" s="58"/>
    </row>
    <row r="164" spans="1:5" s="6" customFormat="1" x14ac:dyDescent="0.25">
      <c r="A164" s="58"/>
      <c r="B164" s="58"/>
      <c r="C164" s="58"/>
      <c r="D164" s="58"/>
      <c r="E164" s="58"/>
    </row>
    <row r="165" spans="1:5" s="6" customFormat="1" x14ac:dyDescent="0.25">
      <c r="A165" s="58"/>
      <c r="B165" s="58"/>
      <c r="C165" s="58"/>
      <c r="D165" s="58"/>
      <c r="E165" s="58"/>
    </row>
    <row r="166" spans="1:5" s="6" customFormat="1" x14ac:dyDescent="0.25">
      <c r="A166" s="58"/>
      <c r="B166" s="58"/>
      <c r="C166" s="58"/>
      <c r="D166" s="58"/>
      <c r="E166" s="58"/>
    </row>
    <row r="167" spans="1:5" s="6" customFormat="1" x14ac:dyDescent="0.25">
      <c r="A167" s="58"/>
      <c r="B167" s="58"/>
      <c r="C167" s="58"/>
      <c r="D167" s="58"/>
      <c r="E167" s="58"/>
    </row>
    <row r="168" spans="1:5" s="6" customFormat="1" x14ac:dyDescent="0.25">
      <c r="A168" s="58"/>
      <c r="B168" s="58"/>
      <c r="C168" s="58"/>
      <c r="D168" s="58"/>
      <c r="E168" s="58"/>
    </row>
    <row r="169" spans="1:5" s="6" customFormat="1" x14ac:dyDescent="0.25">
      <c r="A169" s="58"/>
      <c r="B169" s="58"/>
      <c r="C169" s="58"/>
      <c r="D169" s="58"/>
      <c r="E169" s="58"/>
    </row>
    <row r="170" spans="1:5" s="6" customFormat="1" x14ac:dyDescent="0.25">
      <c r="A170" s="58"/>
      <c r="B170" s="58"/>
      <c r="C170" s="58"/>
      <c r="D170" s="58"/>
      <c r="E170" s="58"/>
    </row>
    <row r="171" spans="1:5" s="6" customFormat="1" x14ac:dyDescent="0.25">
      <c r="A171" s="58"/>
      <c r="B171" s="58"/>
      <c r="C171" s="58"/>
      <c r="D171" s="58"/>
      <c r="E171" s="58"/>
    </row>
    <row r="172" spans="1:5" s="6" customFormat="1" x14ac:dyDescent="0.25">
      <c r="A172" s="58"/>
      <c r="B172" s="58"/>
      <c r="C172" s="58"/>
      <c r="D172" s="58"/>
      <c r="E172" s="58"/>
    </row>
    <row r="173" spans="1:5" s="6" customFormat="1" x14ac:dyDescent="0.25">
      <c r="A173" s="58"/>
      <c r="B173" s="58"/>
      <c r="C173" s="58"/>
      <c r="D173" s="58"/>
      <c r="E173" s="58"/>
    </row>
    <row r="174" spans="1:5" s="6" customFormat="1" x14ac:dyDescent="0.25">
      <c r="A174" s="58"/>
      <c r="B174" s="58"/>
      <c r="C174" s="58"/>
      <c r="D174" s="58"/>
      <c r="E174" s="58"/>
    </row>
    <row r="175" spans="1:5" s="6" customFormat="1" x14ac:dyDescent="0.25">
      <c r="A175" s="58"/>
      <c r="B175" s="58"/>
      <c r="C175" s="58"/>
      <c r="D175" s="58"/>
      <c r="E175" s="58"/>
    </row>
    <row r="176" spans="1:5" s="6" customFormat="1" x14ac:dyDescent="0.25">
      <c r="A176" s="58"/>
      <c r="B176" s="58"/>
      <c r="C176" s="58"/>
      <c r="D176" s="58"/>
      <c r="E176" s="58"/>
    </row>
    <row r="177" spans="1:5" s="6" customFormat="1" x14ac:dyDescent="0.25">
      <c r="A177" s="58"/>
      <c r="B177" s="58"/>
      <c r="C177" s="58"/>
      <c r="D177" s="58"/>
      <c r="E177" s="58"/>
    </row>
    <row r="178" spans="1:5" s="6" customFormat="1" x14ac:dyDescent="0.25">
      <c r="A178" s="58"/>
      <c r="B178" s="58"/>
      <c r="C178" s="58"/>
      <c r="D178" s="58"/>
      <c r="E178" s="58"/>
    </row>
    <row r="179" spans="1:5" s="6" customFormat="1" x14ac:dyDescent="0.25">
      <c r="A179" s="58"/>
      <c r="B179" s="58"/>
      <c r="C179" s="58"/>
      <c r="D179" s="58"/>
      <c r="E179" s="58"/>
    </row>
  </sheetData>
  <sheetProtection algorithmName="SHA-512" hashValue="ssXiP+zvyi/v01Z1qL62TKR5Psq+7Wg9gxMaLsZ4YpOARXiKZIKJZfqt7uaACjYC7hpfUezN0w5OPSlc3aKPjA==" saltValue="RVi1TkZowRCzgc1RK2+Sfw==" spinCount="100000" sheet="1" selectLockedCells="1"/>
  <dataConsolidate/>
  <mergeCells count="7">
    <mergeCell ref="B6:B7"/>
    <mergeCell ref="B3:E3"/>
    <mergeCell ref="B13:E13"/>
    <mergeCell ref="B8:B9"/>
    <mergeCell ref="C8:C9"/>
    <mergeCell ref="D8:D9"/>
    <mergeCell ref="E8:E9"/>
  </mergeCells>
  <conditionalFormatting sqref="C19:E19">
    <cfRule type="cellIs" priority="17" stopIfTrue="1" operator="equal">
      <formula>0</formula>
    </cfRule>
  </conditionalFormatting>
  <conditionalFormatting sqref="D20">
    <cfRule type="cellIs" priority="9" operator="equal">
      <formula>0</formula>
    </cfRule>
  </conditionalFormatting>
  <conditionalFormatting sqref="E20">
    <cfRule type="cellIs" priority="10" operator="equal">
      <formula>0</formula>
    </cfRule>
  </conditionalFormatting>
  <conditionalFormatting sqref="C20">
    <cfRule type="cellIs" priority="8" operator="equal">
      <formula>0</formula>
    </cfRule>
  </conditionalFormatting>
  <conditionalFormatting sqref="C11">
    <cfRule type="containsText" priority="5" operator="containsText" text="0.5;1;2">
      <formula>NOT(ISERROR(SEARCH("0.5;1;2",C11)))</formula>
    </cfRule>
  </conditionalFormatting>
  <conditionalFormatting sqref="D11">
    <cfRule type="containsText" priority="2" operator="containsText" text="0.5;1;2">
      <formula>NOT(ISERROR(SEARCH("0.5;1;2",D11)))</formula>
    </cfRule>
  </conditionalFormatting>
  <conditionalFormatting sqref="E11">
    <cfRule type="containsText" priority="1" operator="containsText" text="0.5;1;2">
      <formula>NOT(ISERROR(SEARCH("0.5;1;2",E11)))</formula>
    </cfRule>
  </conditionalFormatting>
  <dataValidations count="3">
    <dataValidation type="list" allowBlank="1" showInputMessage="1" showErrorMessage="1" sqref="C14:E14 C5:E5" xr:uid="{FFD3CAE5-7D19-45CE-BB55-4062644510B7}">
      <formula1>"Aardappelen,Spinazie,Bloemkool,Prei,Ui,Courgette"</formula1>
    </dataValidation>
    <dataValidation type="list" allowBlank="1" showInputMessage="1" showErrorMessage="1" sqref="C6:E6" xr:uid="{3AD4E760-6413-4022-8B94-4621D3116C72}">
      <formula1>"Loonwerker,Geen water bijbrengen,Combinatie"</formula1>
    </dataValidation>
    <dataValidation type="list" allowBlank="1" showInputMessage="1" showErrorMessage="1" sqref="C11:E11" xr:uid="{12013C45-E10B-4346-ACFC-F8F6B65F59DF}">
      <formula1>"0 km,Minder dan 5 km,Tussen de 5 en 10 km,Meer dan 10 km "</formula1>
    </dataValidation>
  </dataValidations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EEB60-FAA8-4785-B65F-FBA6F446F28F}">
  <sheetPr>
    <pageSetUpPr fitToPage="1"/>
  </sheetPr>
  <dimension ref="A1:P196"/>
  <sheetViews>
    <sheetView tabSelected="1" zoomScaleNormal="100" workbookViewId="0">
      <selection activeCell="E25" sqref="E25"/>
    </sheetView>
  </sheetViews>
  <sheetFormatPr defaultRowHeight="15" x14ac:dyDescent="0.25"/>
  <cols>
    <col min="1" max="1" width="9.140625" style="6"/>
    <col min="2" max="2" width="43.28515625" bestFit="1" customWidth="1"/>
    <col min="3" max="3" width="20.140625" bestFit="1" customWidth="1"/>
    <col min="4" max="4" width="18.42578125" style="34" customWidth="1"/>
    <col min="5" max="5" width="24.28515625" style="6" bestFit="1" customWidth="1"/>
    <col min="6" max="6" width="15.7109375" style="6" customWidth="1"/>
    <col min="7" max="7" width="49.5703125" style="6" bestFit="1" customWidth="1"/>
    <col min="8" max="8" width="9.140625" style="6"/>
    <col min="9" max="9" width="26.42578125" style="6" bestFit="1" customWidth="1"/>
    <col min="10" max="10" width="9.140625" style="6"/>
    <col min="11" max="11" width="26.42578125" style="6" bestFit="1" customWidth="1"/>
    <col min="12" max="16" width="9.140625" style="6"/>
  </cols>
  <sheetData>
    <row r="1" spans="2:10" s="6" customFormat="1" ht="15.75" thickBot="1" x14ac:dyDescent="0.3">
      <c r="D1" s="34"/>
    </row>
    <row r="2" spans="2:10" s="6" customFormat="1" ht="21.75" thickBot="1" x14ac:dyDescent="0.4">
      <c r="B2" s="219" t="s">
        <v>109</v>
      </c>
      <c r="C2" s="220"/>
      <c r="D2" s="43">
        <f>'1.Vaste kosten '!$E$20</f>
        <v>2504.4444444444443</v>
      </c>
      <c r="F2" s="201" t="s">
        <v>108</v>
      </c>
      <c r="G2" s="202"/>
    </row>
    <row r="3" spans="2:10" s="6" customFormat="1" ht="30" customHeight="1" x14ac:dyDescent="0.25">
      <c r="B3" s="30"/>
      <c r="C3" s="30"/>
      <c r="D3" s="35"/>
    </row>
    <row r="4" spans="2:10" s="6" customFormat="1" ht="16.899999999999999" customHeight="1" thickBot="1" x14ac:dyDescent="0.3">
      <c r="D4" s="34"/>
    </row>
    <row r="5" spans="2:10" s="6" customFormat="1" ht="16.899999999999999" customHeight="1" thickBot="1" x14ac:dyDescent="0.3">
      <c r="D5" s="38" t="s">
        <v>42</v>
      </c>
    </row>
    <row r="6" spans="2:10" ht="16.899999999999999" customHeight="1" thickBot="1" x14ac:dyDescent="0.3">
      <c r="B6" s="221"/>
      <c r="C6" s="221"/>
      <c r="D6" s="150" t="str">
        <f>'2.Teelten op het bedrijf'!C6</f>
        <v>Andere teelt</v>
      </c>
    </row>
    <row r="7" spans="2:10" ht="16.899999999999999" customHeight="1" x14ac:dyDescent="0.25">
      <c r="B7" s="222" t="s">
        <v>18</v>
      </c>
      <c r="C7" s="223"/>
      <c r="D7" s="151">
        <f>'4.Water'!C15</f>
        <v>0</v>
      </c>
    </row>
    <row r="8" spans="2:10" ht="16.899999999999999" customHeight="1" x14ac:dyDescent="0.25">
      <c r="B8" s="224" t="s">
        <v>5</v>
      </c>
      <c r="C8" s="225"/>
      <c r="D8" s="37">
        <f>'4.Water'!C16</f>
        <v>0</v>
      </c>
    </row>
    <row r="9" spans="2:10" ht="16.899999999999999" customHeight="1" thickBot="1" x14ac:dyDescent="0.3">
      <c r="B9" s="226" t="s">
        <v>22</v>
      </c>
      <c r="C9" s="227"/>
      <c r="D9" s="152">
        <f>'4.Water'!C17</f>
        <v>0</v>
      </c>
    </row>
    <row r="10" spans="2:10" s="6" customFormat="1" ht="16.899999999999999" customHeight="1" thickBot="1" x14ac:dyDescent="0.3">
      <c r="B10" s="58"/>
      <c r="C10" s="58"/>
      <c r="D10" s="147"/>
      <c r="G10" s="11"/>
      <c r="H10" s="12"/>
      <c r="I10" s="12"/>
      <c r="J10" s="12"/>
    </row>
    <row r="11" spans="2:10" s="6" customFormat="1" ht="16.899999999999999" customHeight="1" thickBot="1" x14ac:dyDescent="0.3">
      <c r="B11" s="205" t="s">
        <v>110</v>
      </c>
      <c r="C11" s="206"/>
      <c r="D11" s="41">
        <f>IFERROR(D2*D7/SUM(D7,D20,D33)/'2.Teelten op het bedrijf'!C7/'2.Teelten op het bedrijf'!C8,0)</f>
        <v>0</v>
      </c>
      <c r="G11" s="11"/>
      <c r="H11" s="12"/>
      <c r="I11" s="12"/>
      <c r="J11" s="12"/>
    </row>
    <row r="12" spans="2:10" s="6" customFormat="1" ht="16.899999999999999" customHeight="1" x14ac:dyDescent="0.25">
      <c r="B12" s="211" t="s">
        <v>111</v>
      </c>
      <c r="C12" s="31" t="s">
        <v>90</v>
      </c>
      <c r="D12" s="36">
        <f>IFERROR(SUM('3.Variabele kosten'!C19,'3.Variabele kosten'!E19)*'2.Teelten op het bedrijf'!C8/D16,0)</f>
        <v>0</v>
      </c>
      <c r="G12" s="11"/>
      <c r="H12" s="12"/>
      <c r="I12" s="12"/>
      <c r="J12" s="12"/>
    </row>
    <row r="13" spans="2:10" s="6" customFormat="1" ht="16.899999999999999" customHeight="1" x14ac:dyDescent="0.25">
      <c r="B13" s="212"/>
      <c r="C13" s="88" t="s">
        <v>91</v>
      </c>
      <c r="D13" s="37">
        <f>IFERROR('3.Variabele kosten'!H17*'2.Teelten op het bedrijf'!C8/D16,0)</f>
        <v>0</v>
      </c>
      <c r="G13" s="11"/>
      <c r="H13" s="12"/>
      <c r="I13" s="12"/>
      <c r="J13" s="12"/>
    </row>
    <row r="14" spans="2:10" s="6" customFormat="1" ht="16.899999999999999" customHeight="1" thickBot="1" x14ac:dyDescent="0.3">
      <c r="B14" s="213"/>
      <c r="C14" s="86" t="s">
        <v>103</v>
      </c>
      <c r="D14" s="87">
        <f>IFERROR('4.Water'!C21*'2.Teelten op het bedrijf'!C8/D16,0)</f>
        <v>0</v>
      </c>
    </row>
    <row r="15" spans="2:10" s="6" customFormat="1" ht="24" customHeight="1" x14ac:dyDescent="0.25">
      <c r="B15" s="207" t="s">
        <v>102</v>
      </c>
      <c r="C15" s="208"/>
      <c r="D15" s="131">
        <f>SUM(D11:D14)</f>
        <v>0</v>
      </c>
      <c r="E15" s="34"/>
    </row>
    <row r="16" spans="2:10" s="6" customFormat="1" ht="16.899999999999999" customHeight="1" thickBot="1" x14ac:dyDescent="0.3">
      <c r="B16" s="228" t="s">
        <v>86</v>
      </c>
      <c r="C16" s="229"/>
      <c r="D16" s="132">
        <f>'2.Teelten op het bedrijf'!C8</f>
        <v>0</v>
      </c>
    </row>
    <row r="17" spans="2:4" s="6" customFormat="1" ht="15.75" thickBot="1" x14ac:dyDescent="0.3">
      <c r="B17" s="143"/>
      <c r="C17" s="144"/>
      <c r="D17" s="42"/>
    </row>
    <row r="18" spans="2:4" s="6" customFormat="1" ht="16.899999999999999" customHeight="1" thickBot="1" x14ac:dyDescent="0.3">
      <c r="B18" s="133"/>
      <c r="C18" s="133"/>
      <c r="D18" s="145" t="s">
        <v>43</v>
      </c>
    </row>
    <row r="19" spans="2:4" s="6" customFormat="1" ht="16.899999999999999" customHeight="1" thickBot="1" x14ac:dyDescent="0.35">
      <c r="B19" s="216"/>
      <c r="C19" s="216"/>
      <c r="D19" s="148" t="str">
        <f>'2.Teelten op het bedrijf'!C14</f>
        <v>Andere teelt</v>
      </c>
    </row>
    <row r="20" spans="2:4" s="6" customFormat="1" ht="16.899999999999999" customHeight="1" x14ac:dyDescent="0.25">
      <c r="B20" s="217" t="s">
        <v>18</v>
      </c>
      <c r="C20" s="218"/>
      <c r="D20" s="149">
        <f>'4.Water'!D15</f>
        <v>0</v>
      </c>
    </row>
    <row r="21" spans="2:4" s="6" customFormat="1" ht="16.899999999999999" customHeight="1" x14ac:dyDescent="0.25">
      <c r="B21" s="209" t="s">
        <v>5</v>
      </c>
      <c r="C21" s="210"/>
      <c r="D21" s="39">
        <f>'4.Water'!D16</f>
        <v>0</v>
      </c>
    </row>
    <row r="22" spans="2:4" s="6" customFormat="1" ht="16.899999999999999" customHeight="1" thickBot="1" x14ac:dyDescent="0.3">
      <c r="B22" s="203" t="s">
        <v>22</v>
      </c>
      <c r="C22" s="204"/>
      <c r="D22" s="40">
        <f>'4.Water'!D17</f>
        <v>0</v>
      </c>
    </row>
    <row r="23" spans="2:4" s="6" customFormat="1" ht="16.899999999999999" customHeight="1" thickBot="1" x14ac:dyDescent="0.3">
      <c r="B23" s="146"/>
      <c r="C23" s="146"/>
      <c r="D23" s="42"/>
    </row>
    <row r="24" spans="2:4" s="6" customFormat="1" ht="16.899999999999999" customHeight="1" thickBot="1" x14ac:dyDescent="0.3">
      <c r="B24" s="205" t="s">
        <v>110</v>
      </c>
      <c r="C24" s="206"/>
      <c r="D24" s="135">
        <f>IFERROR(D2*D20/SUM(D7,D20,D33)/'2.Teelten op het bedrijf'!C15/D29,0)</f>
        <v>0</v>
      </c>
    </row>
    <row r="25" spans="2:4" s="6" customFormat="1" ht="16.899999999999999" customHeight="1" x14ac:dyDescent="0.25">
      <c r="B25" s="211" t="s">
        <v>111</v>
      </c>
      <c r="C25" s="136" t="s">
        <v>90</v>
      </c>
      <c r="D25" s="137">
        <f>IFERROR(SUM('3.Variabele kosten'!C19,'3.Variabele kosten'!E19)*'2.Teelten op het bedrijf'!C16/D29,0)</f>
        <v>0</v>
      </c>
    </row>
    <row r="26" spans="2:4" s="6" customFormat="1" ht="16.899999999999999" customHeight="1" x14ac:dyDescent="0.25">
      <c r="B26" s="212"/>
      <c r="C26" s="138" t="s">
        <v>91</v>
      </c>
      <c r="D26" s="39">
        <f>IFERROR('3.Variabele kosten'!H17*'2.Teelten op het bedrijf'!C16/D29,0)</f>
        <v>0</v>
      </c>
    </row>
    <row r="27" spans="2:4" s="6" customFormat="1" ht="16.899999999999999" customHeight="1" thickBot="1" x14ac:dyDescent="0.3">
      <c r="B27" s="213"/>
      <c r="C27" s="86" t="s">
        <v>103</v>
      </c>
      <c r="D27" s="140">
        <f>IFERROR('4.Water'!D21*'2.Teelten op het bedrijf'!C16/D29,0)</f>
        <v>0</v>
      </c>
    </row>
    <row r="28" spans="2:4" s="6" customFormat="1" ht="24" customHeight="1" x14ac:dyDescent="0.3">
      <c r="B28" s="207" t="s">
        <v>102</v>
      </c>
      <c r="C28" s="208"/>
      <c r="D28" s="141">
        <f>SUM(D24:D27)</f>
        <v>0</v>
      </c>
    </row>
    <row r="29" spans="2:4" s="6" customFormat="1" ht="16.899999999999999" customHeight="1" thickBot="1" x14ac:dyDescent="0.3">
      <c r="B29" s="214" t="s">
        <v>86</v>
      </c>
      <c r="C29" s="215"/>
      <c r="D29" s="142">
        <f>'2.Teelten op het bedrijf'!C16</f>
        <v>0</v>
      </c>
    </row>
    <row r="30" spans="2:4" s="6" customFormat="1" ht="16.899999999999999" customHeight="1" thickBot="1" x14ac:dyDescent="0.3">
      <c r="B30" s="133"/>
      <c r="C30" s="133"/>
      <c r="D30" s="134"/>
    </row>
    <row r="31" spans="2:4" s="6" customFormat="1" ht="16.899999999999999" customHeight="1" thickBot="1" x14ac:dyDescent="0.3">
      <c r="B31" s="133"/>
      <c r="C31" s="133"/>
      <c r="D31" s="145" t="s">
        <v>44</v>
      </c>
    </row>
    <row r="32" spans="2:4" s="6" customFormat="1" ht="16.899999999999999" customHeight="1" thickBot="1" x14ac:dyDescent="0.35">
      <c r="B32" s="216"/>
      <c r="C32" s="216"/>
      <c r="D32" s="148" t="str">
        <f>'2.Teelten op het bedrijf'!C22</f>
        <v>Andere teelt</v>
      </c>
    </row>
    <row r="33" spans="2:4" s="6" customFormat="1" ht="16.899999999999999" customHeight="1" x14ac:dyDescent="0.25">
      <c r="B33" s="217" t="s">
        <v>18</v>
      </c>
      <c r="C33" s="218"/>
      <c r="D33" s="149">
        <f>'4.Water'!E15</f>
        <v>0</v>
      </c>
    </row>
    <row r="34" spans="2:4" s="6" customFormat="1" ht="16.899999999999999" customHeight="1" x14ac:dyDescent="0.25">
      <c r="B34" s="209" t="s">
        <v>5</v>
      </c>
      <c r="C34" s="210"/>
      <c r="D34" s="39">
        <f>'4.Water'!E16</f>
        <v>0</v>
      </c>
    </row>
    <row r="35" spans="2:4" s="6" customFormat="1" ht="16.899999999999999" customHeight="1" thickBot="1" x14ac:dyDescent="0.3">
      <c r="B35" s="203" t="s">
        <v>22</v>
      </c>
      <c r="C35" s="204"/>
      <c r="D35" s="40">
        <f>'4.Water'!E17</f>
        <v>0</v>
      </c>
    </row>
    <row r="36" spans="2:4" s="6" customFormat="1" ht="16.899999999999999" customHeight="1" thickBot="1" x14ac:dyDescent="0.3">
      <c r="B36" s="146"/>
      <c r="C36" s="146"/>
      <c r="D36" s="42"/>
    </row>
    <row r="37" spans="2:4" s="6" customFormat="1" ht="16.899999999999999" customHeight="1" thickBot="1" x14ac:dyDescent="0.3">
      <c r="B37" s="205" t="s">
        <v>110</v>
      </c>
      <c r="C37" s="206"/>
      <c r="D37" s="135">
        <f>IFERROR(D2*D33/SUM(D33,D20,D7)/'2.Teelten op het bedrijf'!C23/D42,0)</f>
        <v>0</v>
      </c>
    </row>
    <row r="38" spans="2:4" s="6" customFormat="1" ht="16.899999999999999" customHeight="1" x14ac:dyDescent="0.25">
      <c r="B38" s="211" t="s">
        <v>111</v>
      </c>
      <c r="C38" s="136" t="s">
        <v>90</v>
      </c>
      <c r="D38" s="137">
        <f>IFERROR(SUM('3.Variabele kosten'!C19,'3.Variabele kosten'!E19)*'2.Teelten op het bedrijf'!C24/D42,0)</f>
        <v>0</v>
      </c>
    </row>
    <row r="39" spans="2:4" s="6" customFormat="1" ht="16.899999999999999" customHeight="1" x14ac:dyDescent="0.25">
      <c r="B39" s="212"/>
      <c r="C39" s="138" t="s">
        <v>91</v>
      </c>
      <c r="D39" s="39">
        <f>IFERROR('3.Variabele kosten'!H17*'2.Teelten op het bedrijf'!C24/D42,0)</f>
        <v>0</v>
      </c>
    </row>
    <row r="40" spans="2:4" s="6" customFormat="1" ht="16.899999999999999" customHeight="1" thickBot="1" x14ac:dyDescent="0.3">
      <c r="B40" s="213"/>
      <c r="C40" s="139" t="s">
        <v>92</v>
      </c>
      <c r="D40" s="140">
        <f>IFERROR('4.Water'!E21*'2.Teelten op het bedrijf'!C24/D42,0)</f>
        <v>0</v>
      </c>
    </row>
    <row r="41" spans="2:4" s="6" customFormat="1" ht="18.75" x14ac:dyDescent="0.3">
      <c r="B41" s="207" t="s">
        <v>102</v>
      </c>
      <c r="C41" s="208"/>
      <c r="D41" s="141">
        <f>SUM(D37:D40)</f>
        <v>0</v>
      </c>
    </row>
    <row r="42" spans="2:4" s="6" customFormat="1" ht="16.899999999999999" customHeight="1" thickBot="1" x14ac:dyDescent="0.3">
      <c r="B42" s="214" t="s">
        <v>86</v>
      </c>
      <c r="C42" s="215"/>
      <c r="D42" s="142">
        <f>'2.Teelten op het bedrijf'!C24</f>
        <v>0</v>
      </c>
    </row>
    <row r="43" spans="2:4" s="6" customFormat="1" x14ac:dyDescent="0.25">
      <c r="B43" s="133"/>
      <c r="C43" s="133"/>
      <c r="D43" s="134"/>
    </row>
    <row r="44" spans="2:4" s="6" customFormat="1" x14ac:dyDescent="0.25">
      <c r="B44" s="133"/>
      <c r="C44" s="133"/>
      <c r="D44" s="134"/>
    </row>
    <row r="45" spans="2:4" s="6" customFormat="1" x14ac:dyDescent="0.25">
      <c r="B45" s="133"/>
      <c r="C45" s="133"/>
      <c r="D45" s="134"/>
    </row>
    <row r="46" spans="2:4" s="6" customFormat="1" x14ac:dyDescent="0.25">
      <c r="B46" s="133"/>
      <c r="C46" s="133"/>
      <c r="D46" s="134"/>
    </row>
    <row r="47" spans="2:4" s="6" customFormat="1" x14ac:dyDescent="0.25">
      <c r="B47" s="133"/>
      <c r="C47" s="133"/>
      <c r="D47" s="134"/>
    </row>
    <row r="48" spans="2:4" s="6" customFormat="1" x14ac:dyDescent="0.25">
      <c r="B48" s="133"/>
      <c r="C48" s="133"/>
      <c r="D48" s="134"/>
    </row>
    <row r="49" spans="2:4" s="6" customFormat="1" x14ac:dyDescent="0.25">
      <c r="B49" s="133"/>
      <c r="C49" s="133"/>
      <c r="D49" s="134"/>
    </row>
    <row r="50" spans="2:4" s="6" customFormat="1" x14ac:dyDescent="0.25">
      <c r="B50" s="133"/>
      <c r="C50" s="133"/>
      <c r="D50" s="134"/>
    </row>
    <row r="51" spans="2:4" s="6" customFormat="1" x14ac:dyDescent="0.25">
      <c r="B51" s="133"/>
      <c r="C51" s="133"/>
      <c r="D51" s="134"/>
    </row>
    <row r="52" spans="2:4" s="6" customFormat="1" x14ac:dyDescent="0.25">
      <c r="B52" s="133"/>
      <c r="C52" s="133"/>
      <c r="D52" s="134"/>
    </row>
    <row r="53" spans="2:4" s="6" customFormat="1" x14ac:dyDescent="0.25">
      <c r="B53" s="133"/>
      <c r="C53" s="133"/>
      <c r="D53" s="134"/>
    </row>
    <row r="54" spans="2:4" s="6" customFormat="1" x14ac:dyDescent="0.25">
      <c r="B54" s="133"/>
      <c r="C54" s="133"/>
      <c r="D54" s="134"/>
    </row>
    <row r="55" spans="2:4" s="6" customFormat="1" x14ac:dyDescent="0.25">
      <c r="B55" s="133"/>
      <c r="C55" s="133"/>
      <c r="D55" s="134"/>
    </row>
    <row r="56" spans="2:4" s="6" customFormat="1" x14ac:dyDescent="0.25">
      <c r="B56" s="133"/>
      <c r="C56" s="133"/>
      <c r="D56" s="134"/>
    </row>
    <row r="57" spans="2:4" s="6" customFormat="1" x14ac:dyDescent="0.25">
      <c r="B57" s="133"/>
      <c r="C57" s="133"/>
      <c r="D57" s="134"/>
    </row>
    <row r="58" spans="2:4" s="6" customFormat="1" x14ac:dyDescent="0.25">
      <c r="B58" s="133"/>
      <c r="C58" s="133"/>
      <c r="D58" s="134"/>
    </row>
    <row r="59" spans="2:4" s="6" customFormat="1" x14ac:dyDescent="0.25">
      <c r="B59" s="133"/>
      <c r="C59" s="133"/>
      <c r="D59" s="134"/>
    </row>
    <row r="60" spans="2:4" s="6" customFormat="1" x14ac:dyDescent="0.25">
      <c r="B60" s="133"/>
      <c r="C60" s="133"/>
      <c r="D60" s="134"/>
    </row>
    <row r="61" spans="2:4" s="6" customFormat="1" x14ac:dyDescent="0.25">
      <c r="B61" s="133"/>
      <c r="C61" s="133"/>
      <c r="D61" s="134"/>
    </row>
    <row r="62" spans="2:4" s="6" customFormat="1" x14ac:dyDescent="0.25">
      <c r="B62" s="133"/>
      <c r="C62" s="133"/>
      <c r="D62" s="134"/>
    </row>
    <row r="63" spans="2:4" s="6" customFormat="1" x14ac:dyDescent="0.25">
      <c r="B63" s="133"/>
      <c r="C63" s="133"/>
      <c r="D63" s="134"/>
    </row>
    <row r="64" spans="2:4" s="6" customFormat="1" x14ac:dyDescent="0.25">
      <c r="B64" s="133"/>
      <c r="C64" s="133"/>
      <c r="D64" s="134"/>
    </row>
    <row r="65" spans="2:4" s="6" customFormat="1" x14ac:dyDescent="0.25">
      <c r="B65" s="133"/>
      <c r="C65" s="133"/>
      <c r="D65" s="134"/>
    </row>
    <row r="66" spans="2:4" s="6" customFormat="1" x14ac:dyDescent="0.25">
      <c r="B66" s="133"/>
      <c r="C66" s="133"/>
      <c r="D66" s="134"/>
    </row>
    <row r="67" spans="2:4" s="6" customFormat="1" x14ac:dyDescent="0.25">
      <c r="B67" s="133"/>
      <c r="C67" s="133"/>
      <c r="D67" s="134"/>
    </row>
    <row r="68" spans="2:4" s="6" customFormat="1" x14ac:dyDescent="0.25">
      <c r="B68" s="133"/>
      <c r="C68" s="133"/>
      <c r="D68" s="134"/>
    </row>
    <row r="69" spans="2:4" s="6" customFormat="1" x14ac:dyDescent="0.25">
      <c r="B69" s="133"/>
      <c r="C69" s="133"/>
      <c r="D69" s="134"/>
    </row>
    <row r="70" spans="2:4" s="6" customFormat="1" x14ac:dyDescent="0.25">
      <c r="B70" s="133"/>
      <c r="C70" s="133"/>
      <c r="D70" s="134"/>
    </row>
    <row r="71" spans="2:4" s="6" customFormat="1" x14ac:dyDescent="0.25">
      <c r="B71" s="133"/>
      <c r="C71" s="133"/>
      <c r="D71" s="134"/>
    </row>
    <row r="72" spans="2:4" s="6" customFormat="1" x14ac:dyDescent="0.25">
      <c r="B72" s="133"/>
      <c r="C72" s="133"/>
      <c r="D72" s="134"/>
    </row>
    <row r="73" spans="2:4" s="6" customFormat="1" x14ac:dyDescent="0.25">
      <c r="B73" s="133"/>
      <c r="C73" s="133"/>
      <c r="D73" s="134"/>
    </row>
    <row r="74" spans="2:4" s="6" customFormat="1" x14ac:dyDescent="0.25">
      <c r="B74" s="133"/>
      <c r="C74" s="133"/>
      <c r="D74" s="134"/>
    </row>
    <row r="75" spans="2:4" s="6" customFormat="1" x14ac:dyDescent="0.25">
      <c r="B75" s="133"/>
      <c r="C75" s="133"/>
      <c r="D75" s="134"/>
    </row>
    <row r="76" spans="2:4" s="6" customFormat="1" x14ac:dyDescent="0.25">
      <c r="B76" s="133"/>
      <c r="C76" s="133"/>
      <c r="D76" s="134"/>
    </row>
    <row r="77" spans="2:4" s="6" customFormat="1" x14ac:dyDescent="0.25">
      <c r="B77" s="133"/>
      <c r="C77" s="133"/>
      <c r="D77" s="134"/>
    </row>
    <row r="78" spans="2:4" s="6" customFormat="1" x14ac:dyDescent="0.25">
      <c r="B78" s="133"/>
      <c r="C78" s="133"/>
      <c r="D78" s="134"/>
    </row>
    <row r="79" spans="2:4" s="6" customFormat="1" x14ac:dyDescent="0.25">
      <c r="B79" s="133"/>
      <c r="C79" s="133"/>
      <c r="D79" s="134"/>
    </row>
    <row r="80" spans="2:4" s="6" customFormat="1" x14ac:dyDescent="0.25">
      <c r="B80" s="133"/>
      <c r="C80" s="133"/>
      <c r="D80" s="134"/>
    </row>
    <row r="81" spans="2:4" s="6" customFormat="1" x14ac:dyDescent="0.25">
      <c r="B81" s="133"/>
      <c r="C81" s="133"/>
      <c r="D81" s="134"/>
    </row>
    <row r="82" spans="2:4" s="6" customFormat="1" x14ac:dyDescent="0.25">
      <c r="B82" s="133"/>
      <c r="C82" s="133"/>
      <c r="D82" s="134"/>
    </row>
    <row r="83" spans="2:4" s="6" customFormat="1" x14ac:dyDescent="0.25">
      <c r="B83" s="133"/>
      <c r="C83" s="133"/>
      <c r="D83" s="134"/>
    </row>
    <row r="84" spans="2:4" s="6" customFormat="1" x14ac:dyDescent="0.25">
      <c r="B84" s="133"/>
      <c r="C84" s="133"/>
      <c r="D84" s="134"/>
    </row>
    <row r="85" spans="2:4" s="6" customFormat="1" x14ac:dyDescent="0.25">
      <c r="B85" s="133"/>
      <c r="C85" s="133"/>
      <c r="D85" s="134"/>
    </row>
    <row r="86" spans="2:4" s="6" customFormat="1" x14ac:dyDescent="0.25">
      <c r="B86" s="133"/>
      <c r="C86" s="133"/>
      <c r="D86" s="134"/>
    </row>
    <row r="87" spans="2:4" s="6" customFormat="1" x14ac:dyDescent="0.25">
      <c r="B87" s="133"/>
      <c r="C87" s="133"/>
      <c r="D87" s="134"/>
    </row>
    <row r="88" spans="2:4" s="6" customFormat="1" x14ac:dyDescent="0.25">
      <c r="B88" s="133"/>
      <c r="C88" s="133"/>
      <c r="D88" s="134"/>
    </row>
    <row r="89" spans="2:4" s="6" customFormat="1" x14ac:dyDescent="0.25">
      <c r="B89" s="133"/>
      <c r="C89" s="133"/>
      <c r="D89" s="134"/>
    </row>
    <row r="90" spans="2:4" s="6" customFormat="1" x14ac:dyDescent="0.25">
      <c r="B90" s="133"/>
      <c r="C90" s="133"/>
      <c r="D90" s="134"/>
    </row>
    <row r="91" spans="2:4" s="6" customFormat="1" x14ac:dyDescent="0.25">
      <c r="B91" s="133"/>
      <c r="C91" s="133"/>
      <c r="D91" s="134"/>
    </row>
    <row r="92" spans="2:4" s="6" customFormat="1" x14ac:dyDescent="0.25">
      <c r="B92" s="133"/>
      <c r="C92" s="133"/>
      <c r="D92" s="134"/>
    </row>
    <row r="93" spans="2:4" s="6" customFormat="1" x14ac:dyDescent="0.25">
      <c r="B93" s="133"/>
      <c r="C93" s="133"/>
      <c r="D93" s="134"/>
    </row>
    <row r="94" spans="2:4" s="6" customFormat="1" x14ac:dyDescent="0.25">
      <c r="B94" s="133"/>
      <c r="C94" s="133"/>
      <c r="D94" s="134"/>
    </row>
    <row r="95" spans="2:4" s="6" customFormat="1" x14ac:dyDescent="0.25">
      <c r="B95" s="133"/>
      <c r="C95" s="133"/>
      <c r="D95" s="134"/>
    </row>
    <row r="96" spans="2:4" s="6" customFormat="1" x14ac:dyDescent="0.25">
      <c r="B96" s="133"/>
      <c r="C96" s="133"/>
      <c r="D96" s="134"/>
    </row>
    <row r="97" spans="2:4" s="6" customFormat="1" x14ac:dyDescent="0.25">
      <c r="B97" s="133"/>
      <c r="C97" s="133"/>
      <c r="D97" s="134"/>
    </row>
    <row r="98" spans="2:4" s="6" customFormat="1" x14ac:dyDescent="0.25">
      <c r="B98" s="133"/>
      <c r="C98" s="133"/>
      <c r="D98" s="134"/>
    </row>
    <row r="99" spans="2:4" s="6" customFormat="1" x14ac:dyDescent="0.25">
      <c r="B99" s="133"/>
      <c r="C99" s="133"/>
      <c r="D99" s="134"/>
    </row>
    <row r="100" spans="2:4" s="6" customFormat="1" x14ac:dyDescent="0.25">
      <c r="D100" s="34"/>
    </row>
    <row r="101" spans="2:4" s="6" customFormat="1" x14ac:dyDescent="0.25">
      <c r="D101" s="34"/>
    </row>
    <row r="102" spans="2:4" s="6" customFormat="1" x14ac:dyDescent="0.25">
      <c r="D102" s="34"/>
    </row>
    <row r="103" spans="2:4" s="6" customFormat="1" x14ac:dyDescent="0.25">
      <c r="D103" s="34"/>
    </row>
    <row r="104" spans="2:4" s="6" customFormat="1" x14ac:dyDescent="0.25">
      <c r="D104" s="34"/>
    </row>
    <row r="105" spans="2:4" s="6" customFormat="1" x14ac:dyDescent="0.25">
      <c r="D105" s="34"/>
    </row>
    <row r="106" spans="2:4" s="6" customFormat="1" x14ac:dyDescent="0.25">
      <c r="D106" s="34"/>
    </row>
    <row r="107" spans="2:4" s="6" customFormat="1" x14ac:dyDescent="0.25">
      <c r="D107" s="34"/>
    </row>
    <row r="108" spans="2:4" s="6" customFormat="1" x14ac:dyDescent="0.25">
      <c r="D108" s="34"/>
    </row>
    <row r="109" spans="2:4" s="6" customFormat="1" x14ac:dyDescent="0.25">
      <c r="D109" s="34"/>
    </row>
    <row r="110" spans="2:4" s="6" customFormat="1" x14ac:dyDescent="0.25">
      <c r="D110" s="34"/>
    </row>
    <row r="111" spans="2:4" s="6" customFormat="1" x14ac:dyDescent="0.25">
      <c r="D111" s="34"/>
    </row>
    <row r="112" spans="2:4" s="6" customFormat="1" x14ac:dyDescent="0.25">
      <c r="D112" s="34"/>
    </row>
    <row r="113" spans="4:4" s="6" customFormat="1" x14ac:dyDescent="0.25">
      <c r="D113" s="34"/>
    </row>
    <row r="114" spans="4:4" s="6" customFormat="1" x14ac:dyDescent="0.25">
      <c r="D114" s="34"/>
    </row>
    <row r="115" spans="4:4" s="6" customFormat="1" x14ac:dyDescent="0.25">
      <c r="D115" s="34"/>
    </row>
    <row r="116" spans="4:4" s="6" customFormat="1" x14ac:dyDescent="0.25">
      <c r="D116" s="34"/>
    </row>
    <row r="117" spans="4:4" s="6" customFormat="1" x14ac:dyDescent="0.25">
      <c r="D117" s="34"/>
    </row>
    <row r="118" spans="4:4" s="6" customFormat="1" x14ac:dyDescent="0.25">
      <c r="D118" s="34"/>
    </row>
    <row r="119" spans="4:4" s="6" customFormat="1" x14ac:dyDescent="0.25">
      <c r="D119" s="34"/>
    </row>
    <row r="120" spans="4:4" s="6" customFormat="1" x14ac:dyDescent="0.25">
      <c r="D120" s="34"/>
    </row>
    <row r="121" spans="4:4" s="6" customFormat="1" x14ac:dyDescent="0.25">
      <c r="D121" s="34"/>
    </row>
    <row r="122" spans="4:4" s="6" customFormat="1" x14ac:dyDescent="0.25">
      <c r="D122" s="34"/>
    </row>
    <row r="123" spans="4:4" s="6" customFormat="1" x14ac:dyDescent="0.25">
      <c r="D123" s="34"/>
    </row>
    <row r="124" spans="4:4" s="6" customFormat="1" x14ac:dyDescent="0.25">
      <c r="D124" s="34"/>
    </row>
    <row r="125" spans="4:4" s="6" customFormat="1" x14ac:dyDescent="0.25">
      <c r="D125" s="34"/>
    </row>
    <row r="126" spans="4:4" s="6" customFormat="1" x14ac:dyDescent="0.25">
      <c r="D126" s="34"/>
    </row>
    <row r="127" spans="4:4" s="6" customFormat="1" x14ac:dyDescent="0.25">
      <c r="D127" s="34"/>
    </row>
    <row r="128" spans="4:4" s="6" customFormat="1" x14ac:dyDescent="0.25">
      <c r="D128" s="34"/>
    </row>
    <row r="129" spans="4:4" s="6" customFormat="1" x14ac:dyDescent="0.25">
      <c r="D129" s="34"/>
    </row>
    <row r="130" spans="4:4" s="6" customFormat="1" x14ac:dyDescent="0.25">
      <c r="D130" s="34"/>
    </row>
    <row r="131" spans="4:4" s="6" customFormat="1" x14ac:dyDescent="0.25">
      <c r="D131" s="34"/>
    </row>
    <row r="132" spans="4:4" s="6" customFormat="1" x14ac:dyDescent="0.25">
      <c r="D132" s="34"/>
    </row>
    <row r="133" spans="4:4" s="6" customFormat="1" x14ac:dyDescent="0.25">
      <c r="D133" s="34"/>
    </row>
    <row r="134" spans="4:4" s="6" customFormat="1" x14ac:dyDescent="0.25">
      <c r="D134" s="34"/>
    </row>
    <row r="135" spans="4:4" s="6" customFormat="1" x14ac:dyDescent="0.25">
      <c r="D135" s="34"/>
    </row>
    <row r="136" spans="4:4" s="6" customFormat="1" x14ac:dyDescent="0.25">
      <c r="D136" s="34"/>
    </row>
    <row r="137" spans="4:4" s="6" customFormat="1" x14ac:dyDescent="0.25">
      <c r="D137" s="34"/>
    </row>
    <row r="138" spans="4:4" s="6" customFormat="1" x14ac:dyDescent="0.25">
      <c r="D138" s="34"/>
    </row>
    <row r="139" spans="4:4" s="6" customFormat="1" x14ac:dyDescent="0.25">
      <c r="D139" s="34"/>
    </row>
    <row r="140" spans="4:4" s="6" customFormat="1" x14ac:dyDescent="0.25">
      <c r="D140" s="34"/>
    </row>
    <row r="141" spans="4:4" s="6" customFormat="1" x14ac:dyDescent="0.25">
      <c r="D141" s="34"/>
    </row>
    <row r="142" spans="4:4" s="6" customFormat="1" x14ac:dyDescent="0.25">
      <c r="D142" s="34"/>
    </row>
    <row r="143" spans="4:4" s="6" customFormat="1" x14ac:dyDescent="0.25">
      <c r="D143" s="34"/>
    </row>
    <row r="144" spans="4:4" s="6" customFormat="1" x14ac:dyDescent="0.25">
      <c r="D144" s="34"/>
    </row>
    <row r="145" spans="4:4" s="6" customFormat="1" x14ac:dyDescent="0.25">
      <c r="D145" s="34"/>
    </row>
    <row r="146" spans="4:4" s="6" customFormat="1" x14ac:dyDescent="0.25">
      <c r="D146" s="34"/>
    </row>
    <row r="147" spans="4:4" s="6" customFormat="1" x14ac:dyDescent="0.25">
      <c r="D147" s="34"/>
    </row>
    <row r="148" spans="4:4" s="6" customFormat="1" x14ac:dyDescent="0.25">
      <c r="D148" s="34"/>
    </row>
    <row r="149" spans="4:4" s="6" customFormat="1" x14ac:dyDescent="0.25">
      <c r="D149" s="34"/>
    </row>
    <row r="150" spans="4:4" s="6" customFormat="1" x14ac:dyDescent="0.25">
      <c r="D150" s="34"/>
    </row>
    <row r="151" spans="4:4" s="6" customFormat="1" x14ac:dyDescent="0.25">
      <c r="D151" s="34"/>
    </row>
    <row r="152" spans="4:4" s="6" customFormat="1" x14ac:dyDescent="0.25">
      <c r="D152" s="34"/>
    </row>
    <row r="153" spans="4:4" s="6" customFormat="1" x14ac:dyDescent="0.25">
      <c r="D153" s="34"/>
    </row>
    <row r="154" spans="4:4" s="6" customFormat="1" x14ac:dyDescent="0.25">
      <c r="D154" s="34"/>
    </row>
    <row r="155" spans="4:4" s="6" customFormat="1" x14ac:dyDescent="0.25">
      <c r="D155" s="34"/>
    </row>
    <row r="156" spans="4:4" s="6" customFormat="1" x14ac:dyDescent="0.25">
      <c r="D156" s="34"/>
    </row>
    <row r="157" spans="4:4" s="6" customFormat="1" x14ac:dyDescent="0.25">
      <c r="D157" s="34"/>
    </row>
    <row r="158" spans="4:4" s="6" customFormat="1" x14ac:dyDescent="0.25">
      <c r="D158" s="34"/>
    </row>
    <row r="159" spans="4:4" s="6" customFormat="1" x14ac:dyDescent="0.25">
      <c r="D159" s="34"/>
    </row>
    <row r="160" spans="4:4" s="6" customFormat="1" x14ac:dyDescent="0.25">
      <c r="D160" s="34"/>
    </row>
    <row r="161" spans="4:4" s="6" customFormat="1" x14ac:dyDescent="0.25">
      <c r="D161" s="34"/>
    </row>
    <row r="162" spans="4:4" s="6" customFormat="1" x14ac:dyDescent="0.25">
      <c r="D162" s="34"/>
    </row>
    <row r="163" spans="4:4" s="6" customFormat="1" x14ac:dyDescent="0.25">
      <c r="D163" s="34"/>
    </row>
    <row r="164" spans="4:4" s="6" customFormat="1" x14ac:dyDescent="0.25">
      <c r="D164" s="34"/>
    </row>
    <row r="165" spans="4:4" s="6" customFormat="1" x14ac:dyDescent="0.25">
      <c r="D165" s="34"/>
    </row>
    <row r="166" spans="4:4" s="6" customFormat="1" x14ac:dyDescent="0.25">
      <c r="D166" s="34"/>
    </row>
    <row r="167" spans="4:4" s="6" customFormat="1" x14ac:dyDescent="0.25">
      <c r="D167" s="34"/>
    </row>
    <row r="168" spans="4:4" s="6" customFormat="1" x14ac:dyDescent="0.25">
      <c r="D168" s="34"/>
    </row>
    <row r="169" spans="4:4" s="6" customFormat="1" x14ac:dyDescent="0.25">
      <c r="D169" s="34"/>
    </row>
    <row r="170" spans="4:4" s="6" customFormat="1" x14ac:dyDescent="0.25">
      <c r="D170" s="34"/>
    </row>
    <row r="171" spans="4:4" s="6" customFormat="1" x14ac:dyDescent="0.25">
      <c r="D171" s="34"/>
    </row>
    <row r="172" spans="4:4" s="6" customFormat="1" x14ac:dyDescent="0.25">
      <c r="D172" s="34"/>
    </row>
    <row r="173" spans="4:4" s="6" customFormat="1" x14ac:dyDescent="0.25">
      <c r="D173" s="34"/>
    </row>
    <row r="174" spans="4:4" s="6" customFormat="1" x14ac:dyDescent="0.25">
      <c r="D174" s="34"/>
    </row>
    <row r="175" spans="4:4" s="6" customFormat="1" x14ac:dyDescent="0.25">
      <c r="D175" s="34"/>
    </row>
    <row r="176" spans="4:4" s="6" customFormat="1" x14ac:dyDescent="0.25">
      <c r="D176" s="34"/>
    </row>
    <row r="177" spans="4:4" s="6" customFormat="1" x14ac:dyDescent="0.25">
      <c r="D177" s="34"/>
    </row>
    <row r="178" spans="4:4" s="6" customFormat="1" x14ac:dyDescent="0.25">
      <c r="D178" s="34"/>
    </row>
    <row r="179" spans="4:4" s="6" customFormat="1" x14ac:dyDescent="0.25">
      <c r="D179" s="34"/>
    </row>
    <row r="180" spans="4:4" s="6" customFormat="1" x14ac:dyDescent="0.25">
      <c r="D180" s="34"/>
    </row>
    <row r="181" spans="4:4" s="6" customFormat="1" x14ac:dyDescent="0.25">
      <c r="D181" s="34"/>
    </row>
    <row r="182" spans="4:4" s="6" customFormat="1" x14ac:dyDescent="0.25">
      <c r="D182" s="34"/>
    </row>
    <row r="183" spans="4:4" s="6" customFormat="1" x14ac:dyDescent="0.25">
      <c r="D183" s="34"/>
    </row>
    <row r="184" spans="4:4" s="6" customFormat="1" x14ac:dyDescent="0.25">
      <c r="D184" s="34"/>
    </row>
    <row r="185" spans="4:4" s="6" customFormat="1" x14ac:dyDescent="0.25">
      <c r="D185" s="34"/>
    </row>
    <row r="186" spans="4:4" s="6" customFormat="1" x14ac:dyDescent="0.25">
      <c r="D186" s="34"/>
    </row>
    <row r="187" spans="4:4" s="6" customFormat="1" x14ac:dyDescent="0.25">
      <c r="D187" s="34"/>
    </row>
    <row r="188" spans="4:4" s="6" customFormat="1" x14ac:dyDescent="0.25">
      <c r="D188" s="34"/>
    </row>
    <row r="189" spans="4:4" s="6" customFormat="1" x14ac:dyDescent="0.25">
      <c r="D189" s="34"/>
    </row>
    <row r="190" spans="4:4" s="6" customFormat="1" x14ac:dyDescent="0.25">
      <c r="D190" s="34"/>
    </row>
    <row r="191" spans="4:4" s="6" customFormat="1" x14ac:dyDescent="0.25">
      <c r="D191" s="34"/>
    </row>
    <row r="192" spans="4:4" s="6" customFormat="1" x14ac:dyDescent="0.25">
      <c r="D192" s="34"/>
    </row>
    <row r="193" spans="4:4" s="6" customFormat="1" x14ac:dyDescent="0.25">
      <c r="D193" s="34"/>
    </row>
    <row r="194" spans="4:4" s="6" customFormat="1" x14ac:dyDescent="0.25">
      <c r="D194" s="34"/>
    </row>
    <row r="195" spans="4:4" s="6" customFormat="1" x14ac:dyDescent="0.25">
      <c r="D195" s="34"/>
    </row>
    <row r="196" spans="4:4" s="6" customFormat="1" x14ac:dyDescent="0.25">
      <c r="D196" s="34"/>
    </row>
  </sheetData>
  <sheetProtection algorithmName="SHA-512" hashValue="Xaj6jkQdayi39co3k/LePCP4UVfTNibyVfyRIzUDoNxArbzB0d5ATOxCDkQtn7dSpYCtP0bV+7jiJx/6MnyRcg==" saltValue="j9juv5Jf3ys0bFfB7qoZdg==" spinCount="100000" sheet="1" selectLockedCells="1"/>
  <mergeCells count="26">
    <mergeCell ref="B42:C42"/>
    <mergeCell ref="B25:B27"/>
    <mergeCell ref="B32:C32"/>
    <mergeCell ref="B33:C33"/>
    <mergeCell ref="B2:C2"/>
    <mergeCell ref="B12:B14"/>
    <mergeCell ref="B19:C19"/>
    <mergeCell ref="B20:C20"/>
    <mergeCell ref="B21:C21"/>
    <mergeCell ref="B6:C6"/>
    <mergeCell ref="B7:C7"/>
    <mergeCell ref="B8:C8"/>
    <mergeCell ref="B9:C9"/>
    <mergeCell ref="B11:C11"/>
    <mergeCell ref="B15:C15"/>
    <mergeCell ref="B16:C16"/>
    <mergeCell ref="B41:C41"/>
    <mergeCell ref="B34:C34"/>
    <mergeCell ref="B35:C35"/>
    <mergeCell ref="B38:B40"/>
    <mergeCell ref="B29:C29"/>
    <mergeCell ref="F2:G2"/>
    <mergeCell ref="B22:C22"/>
    <mergeCell ref="B24:C24"/>
    <mergeCell ref="B37:C37"/>
    <mergeCell ref="B28:C28"/>
  </mergeCells>
  <pageMargins left="0.7" right="0.7" top="0.75" bottom="0.75" header="0.3" footer="0.3"/>
  <pageSetup paperSize="9" scale="1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1.Vaste kosten </vt:lpstr>
      <vt:lpstr>2.Teelten op het bedrijf</vt:lpstr>
      <vt:lpstr>3.Variabele kosten</vt:lpstr>
      <vt:lpstr>4.Water</vt:lpstr>
      <vt:lpstr>5.Totale kostprijs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Greet Tavernier</dc:creator>
  <cp:lastModifiedBy>Bibliotheek</cp:lastModifiedBy>
  <cp:lastPrinted>2019-01-30T15:14:44Z</cp:lastPrinted>
  <dcterms:created xsi:type="dcterms:W3CDTF">2018-12-20T10:34:47Z</dcterms:created>
  <dcterms:modified xsi:type="dcterms:W3CDTF">2019-05-27T07:26:52Z</dcterms:modified>
</cp:coreProperties>
</file>